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AÑO 2016" sheetId="1" r:id="rId1"/>
    <sheet name="Hoja1" sheetId="2" r:id="rId2"/>
  </sheets>
  <definedNames>
    <definedName name="Z_00B1AE79_1045_476F_96B8_6CB420398607_.wvu.FilterData" localSheetId="0" hidden="1">'AÑO 2016'!$C$10:$O$25</definedName>
    <definedName name="Z_020F79E0_FBF9_4E03_A1C4_8DCB5E3C0B5A_.wvu.FilterData" localSheetId="0" hidden="1">'AÑO 2016'!$C$10:$O$25</definedName>
    <definedName name="Z_03A3AA8A_D54F_41F9_BD2B_146D93876958_.wvu.FilterData" localSheetId="0" hidden="1">'AÑO 2016'!$C$10:$O$25</definedName>
    <definedName name="Z_03B6A493_59E8_4B7F_B4C6_9BC33386D8E7_.wvu.FilterData" localSheetId="0" hidden="1">'AÑO 2016'!$C$10:$O$25</definedName>
    <definedName name="Z_0855A606_B2E8_4C40_9419_3BBAB50D21A5_.wvu.FilterData" localSheetId="0" hidden="1">'AÑO 2016'!$C$10:$O$25</definedName>
    <definedName name="Z_094F8F7F_A564_4891_A3E0_322EA347ADA9_.wvu.Cols" localSheetId="0" hidden="1">'AÑO 2016'!#REF!</definedName>
    <definedName name="Z_094F8F7F_A564_4891_A3E0_322EA347ADA9_.wvu.Rows" localSheetId="0" hidden="1">'AÑO 2016'!#REF!,'AÑO 2016'!#REF!,'AÑO 2016'!#REF!,'AÑO 2016'!#REF!,'AÑO 2016'!#REF!,'AÑO 2016'!#REF!,'AÑO 2016'!#REF!,'AÑO 2016'!#REF!,'AÑO 2016'!#REF!,'AÑO 2016'!#REF!,'AÑO 2016'!#REF!</definedName>
    <definedName name="Z_0D128FC3_9D07_4F24_A635_D9C79D97D7FE_.wvu.FilterData" localSheetId="0" hidden="1">'AÑO 2016'!$C$10:$O$25</definedName>
    <definedName name="Z_0F4F6F20_5F2A_442F_9ABB_E249DDF483D0_.wvu.FilterData" localSheetId="0" hidden="1">'AÑO 2016'!$C$10:$O$25</definedName>
    <definedName name="Z_0FB233FD_D81D_4E04_9B00_7FC72F422C3C_.wvu.FilterData" localSheetId="0" hidden="1">'AÑO 2016'!$C$10:$O$25</definedName>
    <definedName name="Z_1033054B_0D22_4CFB_B43E_9B801F571B73_.wvu.FilterData" localSheetId="0" hidden="1">'AÑO 2016'!$C$10:$O$25</definedName>
    <definedName name="Z_10CEE9E3_9260_446F_A507_570F9AF857D2_.wvu.FilterData" localSheetId="0" hidden="1">'AÑO 2016'!$C$10:$O$25</definedName>
    <definedName name="Z_116A5F0D_38CA_4B6F_8DF0_9094DAB12CB6_.wvu.FilterData" localSheetId="0" hidden="1">'AÑO 2016'!$C$10:$O$25</definedName>
    <definedName name="Z_13F7FE9B_ADD3_4845_8242_FCE58F46197F_.wvu.FilterData" localSheetId="0" hidden="1">'AÑO 2016'!$C$10:$O$25</definedName>
    <definedName name="Z_18C8BDEE_249C_456C_A9E2_71C887CABF47_.wvu.FilterData" localSheetId="0" hidden="1">'AÑO 2016'!$C$10:$O$25</definedName>
    <definedName name="Z_18F60DDE_8796_4DE8_9657_5DC51DE76E05_.wvu.FilterData" localSheetId="0" hidden="1">'AÑO 2016'!$C$10:$O$25</definedName>
    <definedName name="Z_1C209274_6BE5_4CF5_94B0_323FB0F8735B_.wvu.FilterData" localSheetId="0" hidden="1">'AÑO 2016'!$C$10:$O$25</definedName>
    <definedName name="Z_1CC3C9CA_3DC8_402F_AB6C_C0EEFB7E3B17_.wvu.FilterData" localSheetId="0" hidden="1">'AÑO 2016'!$C$10:$O$25</definedName>
    <definedName name="Z_1CFA761C_6DAB_4FE5_BAF5_2EA46BE8341D_.wvu.Cols" localSheetId="0" hidden="1">'AÑO 2016'!#REF!,'AÑO 2016'!#REF!</definedName>
    <definedName name="Z_1CFA761C_6DAB_4FE5_BAF5_2EA46BE8341D_.wvu.FilterData" localSheetId="0" hidden="1">'AÑO 2016'!$C$10:$O$25</definedName>
    <definedName name="Z_1CFA761C_6DAB_4FE5_BAF5_2EA46BE8341D_.wvu.Rows" localSheetId="0" hidden="1">'AÑO 2016'!#REF!,'AÑO 2016'!#REF!,'AÑO 2016'!#REF!,'AÑO 2016'!#REF!,'AÑO 2016'!#REF!,'AÑO 2016'!#REF!,'AÑO 2016'!#REF!,'AÑO 2016'!#REF!,'AÑO 2016'!#REF!,'AÑO 2016'!#REF!</definedName>
    <definedName name="Z_1E5F1456_0C70_4763_A67B_36C9E9A4D94D_.wvu.FilterData" localSheetId="0" hidden="1">'AÑO 2016'!$C$10:$O$25</definedName>
    <definedName name="Z_1E7D8062_3DA7_4B78_AAC1_8A0CAC666921_.wvu.FilterData" localSheetId="0" hidden="1">'AÑO 2016'!$C$10:$O$25</definedName>
    <definedName name="Z_2044CEEB_46F4_4095_9684_AF92E27DD802_.wvu.FilterData" localSheetId="0" hidden="1">'AÑO 2016'!$C$10:$O$25</definedName>
    <definedName name="Z_23BD2C5F_EE20_4DE6_A4C2_E53F492DE302_.wvu.FilterData" localSheetId="0" hidden="1">'AÑO 2016'!$C$10:$O$25</definedName>
    <definedName name="Z_25560049_A9E5_40D3_9C0E_1D96C7B01821_.wvu.FilterData" localSheetId="0" hidden="1">'AÑO 2016'!$C$10:$O$25</definedName>
    <definedName name="Z_26791881_7231_47F7_9F37_4C5919BA34A2_.wvu.Cols" localSheetId="0" hidden="1">'AÑO 2016'!#REF!,'AÑO 2016'!#REF!</definedName>
    <definedName name="Z_26791881_7231_47F7_9F37_4C5919BA34A2_.wvu.FilterData" localSheetId="0" hidden="1">'AÑO 2016'!$C$10:$O$25</definedName>
    <definedName name="Z_26791881_7231_47F7_9F37_4C5919BA34A2_.wvu.Rows" localSheetId="0" hidden="1">'AÑO 2016'!#REF!,'AÑO 2016'!#REF!,'AÑO 2016'!#REF!,'AÑO 2016'!#REF!,'AÑO 2016'!#REF!,'AÑO 2016'!#REF!,'AÑO 2016'!#REF!,'AÑO 2016'!#REF!,'AÑO 2016'!#REF!,'AÑO 2016'!#REF!</definedName>
    <definedName name="Z_26E2302A_5B28_4C74_8020_261BD3A32F51_.wvu.FilterData" localSheetId="0" hidden="1">'AÑO 2016'!$C$10:$O$25</definedName>
    <definedName name="Z_27B84240_2C0A_43DA_AF7F_6ADC04159BFE_.wvu.FilterData" localSheetId="0" hidden="1">'AÑO 2016'!$C$10:$O$25</definedName>
    <definedName name="Z_2A275953_8AE0_4AF8_BD5B_A5DCC862F2D9_.wvu.FilterData" localSheetId="0" hidden="1">'AÑO 2016'!$C$10:$O$25</definedName>
    <definedName name="Z_2BCEE780_1068_49D1_94D7_E2E587882A27_.wvu.Cols" localSheetId="0" hidden="1">'AÑO 2016'!#REF!,'AÑO 2016'!#REF!</definedName>
    <definedName name="Z_2BCEE780_1068_49D1_94D7_E2E587882A27_.wvu.FilterData" localSheetId="0" hidden="1">'AÑO 2016'!$C$10:$O$25</definedName>
    <definedName name="Z_2BCEE780_1068_49D1_94D7_E2E587882A27_.wvu.Rows" localSheetId="0" hidden="1">'AÑO 2016'!#REF!,'AÑO 2016'!#REF!,'AÑO 2016'!#REF!,'AÑO 2016'!#REF!,'AÑO 2016'!#REF!,'AÑO 2016'!#REF!,'AÑO 2016'!#REF!,'AÑO 2016'!#REF!,'AÑO 2016'!#REF!,'AÑO 2016'!#REF!</definedName>
    <definedName name="Z_2DA25451_C330_4DED_B0C4_FAC9C8CE1CF6_.wvu.FilterData" localSheetId="0" hidden="1">'AÑO 2016'!$C$10:$O$25</definedName>
    <definedName name="Z_2DA46D78_4D50_42A8_A89D_2585C0365D03_.wvu.FilterData" localSheetId="0" hidden="1">'AÑO 2016'!$C$10:$O$25</definedName>
    <definedName name="Z_30E40C02_310D_4B92_BDD8_437357476419_.wvu.Cols" localSheetId="0" hidden="1">'AÑO 2016'!#REF!</definedName>
    <definedName name="Z_30E40C02_310D_4B92_BDD8_437357476419_.wvu.FilterData" localSheetId="0" hidden="1">'AÑO 2016'!$C$10:$O$25</definedName>
    <definedName name="Z_30E40C02_310D_4B92_BDD8_437357476419_.wvu.Rows" localSheetId="0" hidden="1">'AÑO 2016'!#REF!,'AÑO 2016'!#REF!,'AÑO 2016'!#REF!,'AÑO 2016'!#REF!,'AÑO 2016'!#REF!,'AÑO 2016'!#REF!,'AÑO 2016'!#REF!,'AÑO 2016'!#REF!,'AÑO 2016'!#REF!,'AÑO 2016'!#REF!,'AÑO 2016'!#REF!</definedName>
    <definedName name="Z_33867111_96D2_43F0_8180_97BD7D252650_.wvu.FilterData" localSheetId="0" hidden="1">'AÑO 2016'!$C$10:$O$25</definedName>
    <definedName name="Z_3417559C_2406_41EB_AB3F_AF31C8E2F483_.wvu.Cols" localSheetId="0" hidden="1">'AÑO 2016'!#REF!</definedName>
    <definedName name="Z_3417559C_2406_41EB_AB3F_AF31C8E2F483_.wvu.FilterData" localSheetId="0" hidden="1">'AÑO 2016'!$C$10:$O$25</definedName>
    <definedName name="Z_3417559C_2406_41EB_AB3F_AF31C8E2F483_.wvu.Rows" localSheetId="0" hidden="1">'AÑO 2016'!#REF!,'AÑO 2016'!#REF!,'AÑO 2016'!#REF!,'AÑO 2016'!#REF!,'AÑO 2016'!#REF!,'AÑO 2016'!#REF!,'AÑO 2016'!#REF!,'AÑO 2016'!#REF!,'AÑO 2016'!#REF!,'AÑO 2016'!#REF!,'AÑO 2016'!#REF!</definedName>
    <definedName name="Z_35BE4891_6A15_4A5F_94AD_2565663C5C13_.wvu.FilterData" localSheetId="0" hidden="1">'AÑO 2016'!$C$10:$O$25</definedName>
    <definedName name="Z_39F7BB4B_2B49_43B3_A6E9_647083418980_.wvu.FilterData" localSheetId="0" hidden="1">'AÑO 2016'!$C$10:$O$25</definedName>
    <definedName name="Z_3AFC903D_147C_4C1D_82AE_6EC3334A0860_.wvu.FilterData" localSheetId="0" hidden="1">'AÑO 2016'!$C$10:$O$25</definedName>
    <definedName name="Z_3B3F4677_15B8_4E25_95B4_4755D131C296_.wvu.Cols" localSheetId="0" hidden="1">'AÑO 2016'!#REF!</definedName>
    <definedName name="Z_3B3F4677_15B8_4E25_95B4_4755D131C296_.wvu.FilterData" localSheetId="0" hidden="1">'AÑO 2016'!$C$10:$O$25</definedName>
    <definedName name="Z_3B3F4677_15B8_4E25_95B4_4755D131C296_.wvu.Rows" localSheetId="0" hidden="1">'AÑO 2016'!#REF!,'AÑO 2016'!#REF!,'AÑO 2016'!#REF!,'AÑO 2016'!#REF!,'AÑO 2016'!#REF!,'AÑO 2016'!#REF!,'AÑO 2016'!#REF!,'AÑO 2016'!#REF!,'AÑO 2016'!#REF!,'AÑO 2016'!#REF!,'AÑO 2016'!#REF!</definedName>
    <definedName name="Z_3D9858F3_8054_46AD_AB19_AE892C062549_.wvu.FilterData" localSheetId="0" hidden="1">'AÑO 2016'!$C$10:$O$25</definedName>
    <definedName name="Z_3E824380_465E_4756_8838_B2389A76362A_.wvu.FilterData" localSheetId="0" hidden="1">'AÑO 2016'!$C$10:$O$25</definedName>
    <definedName name="Z_40E91479_983A_45B2_AB65_6A59F51889BD_.wvu.FilterData" localSheetId="0" hidden="1">'AÑO 2016'!$C$10:$O$25</definedName>
    <definedName name="Z_4112ECD3_D8B4_4289_85AE_D854A48779C3_.wvu.Cols" localSheetId="0" hidden="1">'AÑO 2016'!#REF!,'AÑO 2016'!#REF!</definedName>
    <definedName name="Z_4112ECD3_D8B4_4289_85AE_D854A48779C3_.wvu.FilterData" localSheetId="0" hidden="1">'AÑO 2016'!$C$10:$O$25</definedName>
    <definedName name="Z_4112ECD3_D8B4_4289_85AE_D854A48779C3_.wvu.Rows" localSheetId="0" hidden="1">'AÑO 2016'!#REF!,'AÑO 2016'!#REF!,'AÑO 2016'!#REF!,'AÑO 2016'!#REF!,'AÑO 2016'!#REF!,'AÑO 2016'!#REF!,'AÑO 2016'!#REF!,'AÑO 2016'!#REF!,'AÑO 2016'!#REF!,'AÑO 2016'!#REF!</definedName>
    <definedName name="Z_4387C922_BDE9_4957_8CF6_DFF01F309B50_.wvu.FilterData" localSheetId="0" hidden="1">'AÑO 2016'!$C$10:$O$25</definedName>
    <definedName name="Z_45327EB2_0673_4ADF_9F30_EF67DE3C7B97_.wvu.Cols" localSheetId="0" hidden="1">'AÑO 2016'!#REF!,'AÑO 2016'!#REF!</definedName>
    <definedName name="Z_45327EB2_0673_4ADF_9F30_EF67DE3C7B97_.wvu.FilterData" localSheetId="0" hidden="1">'AÑO 2016'!$C$10:$O$25</definedName>
    <definedName name="Z_45327EB2_0673_4ADF_9F30_EF67DE3C7B97_.wvu.Rows" localSheetId="0" hidden="1">'AÑO 2016'!#REF!,'AÑO 2016'!#REF!,'AÑO 2016'!#REF!,'AÑO 2016'!#REF!,'AÑO 2016'!#REF!,'AÑO 2016'!#REF!,'AÑO 2016'!#REF!,'AÑO 2016'!#REF!,'AÑO 2016'!#REF!,'AÑO 2016'!#REF!</definedName>
    <definedName name="Z_45E6CEA1_C3B6_43EA_95C9_80CC3752AA99_.wvu.FilterData" localSheetId="0" hidden="1">'AÑO 2016'!$C$10:$O$25</definedName>
    <definedName name="Z_48442316_CA3E_40A4_B8E7_B9B895343AFC_.wvu.FilterData" localSheetId="0" hidden="1">'AÑO 2016'!$C$10:$O$25</definedName>
    <definedName name="Z_4A11A11A_AAF1_48D0_A76A_205D91C1D6F6_.wvu.FilterData" localSheetId="0" hidden="1">'AÑO 2016'!$C$10:$O$25</definedName>
    <definedName name="Z_4C1A7E30_A586_4920_B533_3ADEE7E5D18A_.wvu.Cols" localSheetId="0" hidden="1">'AÑO 2016'!#REF!,'AÑO 2016'!#REF!</definedName>
    <definedName name="Z_4C1A7E30_A586_4920_B533_3ADEE7E5D18A_.wvu.FilterData" localSheetId="0" hidden="1">'AÑO 2016'!$C$10:$O$25</definedName>
    <definedName name="Z_4C1A7E30_A586_4920_B533_3ADEE7E5D18A_.wvu.Rows" localSheetId="0" hidden="1">'AÑO 2016'!#REF!,'AÑO 2016'!#REF!,'AÑO 2016'!#REF!,'AÑO 2016'!#REF!,'AÑO 2016'!#REF!,'AÑO 2016'!#REF!,'AÑO 2016'!#REF!,'AÑO 2016'!#REF!,'AÑO 2016'!#REF!,'AÑO 2016'!#REF!</definedName>
    <definedName name="Z_4DA81071_2340_4EF1_9FA0_EA8ED4E420A4_.wvu.Cols" localSheetId="0" hidden="1">'AÑO 2016'!#REF!,'AÑO 2016'!#REF!</definedName>
    <definedName name="Z_4DA81071_2340_4EF1_9FA0_EA8ED4E420A4_.wvu.FilterData" localSheetId="0" hidden="1">'AÑO 2016'!$C$10:$O$25</definedName>
    <definedName name="Z_4DA81071_2340_4EF1_9FA0_EA8ED4E420A4_.wvu.Rows" localSheetId="0" hidden="1">'AÑO 2016'!#REF!,'AÑO 2016'!#REF!,'AÑO 2016'!#REF!,'AÑO 2016'!#REF!,'AÑO 2016'!#REF!,'AÑO 2016'!#REF!,'AÑO 2016'!#REF!,'AÑO 2016'!#REF!,'AÑO 2016'!#REF!,'AÑO 2016'!#REF!</definedName>
    <definedName name="Z_4E370A6D_3561_483F_BFBA_C0A8D87F538D_.wvu.Cols" localSheetId="0" hidden="1">'AÑO 2016'!#REF!,'AÑO 2016'!#REF!</definedName>
    <definedName name="Z_4E370A6D_3561_483F_BFBA_C0A8D87F538D_.wvu.FilterData" localSheetId="0" hidden="1">'AÑO 2016'!$C$10:$O$25</definedName>
    <definedName name="Z_4E370A6D_3561_483F_BFBA_C0A8D87F538D_.wvu.Rows" localSheetId="0" hidden="1">'AÑO 2016'!#REF!,'AÑO 2016'!#REF!,'AÑO 2016'!#REF!,'AÑO 2016'!#REF!,'AÑO 2016'!#REF!,'AÑO 2016'!#REF!,'AÑO 2016'!#REF!,'AÑO 2016'!#REF!,'AÑO 2016'!#REF!,'AÑO 2016'!#REF!</definedName>
    <definedName name="Z_505FEC64_5C52_4145_90AE_810315785BBE_.wvu.FilterData" localSheetId="0" hidden="1">'AÑO 2016'!$C$10:$O$25</definedName>
    <definedName name="Z_51FF6254_F3DA_4B2B_B170_3B2A4048C206_.wvu.FilterData" localSheetId="0" hidden="1">'AÑO 2016'!$C$10:$O$25</definedName>
    <definedName name="Z_53717CE0_C231_4980_9E7F_41DF01BBEA84_.wvu.FilterData" localSheetId="0" hidden="1">'AÑO 2016'!$C$10:$O$25</definedName>
    <definedName name="Z_5440F72E_782F_4371_94AF_B647122304CB_.wvu.FilterData" localSheetId="0" hidden="1">'AÑO 2016'!$C$10:$O$25</definedName>
    <definedName name="Z_54B9C6FC_94A2_4279_B474_55E36015A0A7_.wvu.FilterData" localSheetId="0" hidden="1">'AÑO 2016'!$C$10:$O$25</definedName>
    <definedName name="Z_56A57C06_3311_4AEC_BCCA_65EDA156CF99_.wvu.FilterData" localSheetId="0" hidden="1">'AÑO 2016'!$C$10:$O$25</definedName>
    <definedName name="Z_579F9EB4_C3D2_4EA1_B1CF_1029FAD59354_.wvu.Cols" localSheetId="0" hidden="1">'AÑO 2016'!#REF!</definedName>
    <definedName name="Z_579F9EB4_C3D2_4EA1_B1CF_1029FAD59354_.wvu.FilterData" localSheetId="0" hidden="1">'AÑO 2016'!$C$10:$O$25</definedName>
    <definedName name="Z_579F9EB4_C3D2_4EA1_B1CF_1029FAD59354_.wvu.Rows" localSheetId="0" hidden="1">'AÑO 2016'!#REF!,'AÑO 2016'!#REF!,'AÑO 2016'!#REF!,'AÑO 2016'!#REF!,'AÑO 2016'!#REF!,'AÑO 2016'!#REF!,'AÑO 2016'!#REF!,'AÑO 2016'!#REF!,'AÑO 2016'!#REF!,'AÑO 2016'!#REF!,'AÑO 2016'!#REF!</definedName>
    <definedName name="Z_5B150882_A65A_4A93_839F_76B6158C9D7F_.wvu.Cols" localSheetId="0" hidden="1">'AÑO 2016'!#REF!,'AÑO 2016'!#REF!</definedName>
    <definedName name="Z_5B150882_A65A_4A93_839F_76B6158C9D7F_.wvu.FilterData" localSheetId="0" hidden="1">'AÑO 2016'!$C$10:$O$25</definedName>
    <definedName name="Z_5B150882_A65A_4A93_839F_76B6158C9D7F_.wvu.Rows" localSheetId="0" hidden="1">'AÑO 2016'!#REF!,'AÑO 2016'!#REF!,'AÑO 2016'!#REF!,'AÑO 2016'!#REF!,'AÑO 2016'!#REF!,'AÑO 2016'!#REF!,'AÑO 2016'!#REF!,'AÑO 2016'!#REF!,'AÑO 2016'!#REF!,'AÑO 2016'!#REF!</definedName>
    <definedName name="Z_5E9010C5_1208_4B1D_BC56_A2A4276C4257_.wvu.FilterData" localSheetId="0" hidden="1">'AÑO 2016'!$C$10:$O$25</definedName>
    <definedName name="Z_5F499B5C_FA04_4E71_A802_36D730B54894_.wvu.FilterData" localSheetId="0" hidden="1">'AÑO 2016'!$C$10:$O$25</definedName>
    <definedName name="Z_611BB258_84C7_416C_A256_33F48BEDD0BD_.wvu.FilterData" localSheetId="0" hidden="1">'AÑO 2016'!$C$10:$O$25</definedName>
    <definedName name="Z_618CCA5A_005F_4B95_9762_830C59CC3D44_.wvu.FilterData" localSheetId="0" hidden="1">'AÑO 2016'!$C$10:$O$25</definedName>
    <definedName name="Z_636B7833_8D9C_4922_82B3_7F786F7B51D9_.wvu.Cols" localSheetId="0" hidden="1">'AÑO 2016'!#REF!,'AÑO 2016'!#REF!</definedName>
    <definedName name="Z_636B7833_8D9C_4922_82B3_7F786F7B51D9_.wvu.FilterData" localSheetId="0" hidden="1">'AÑO 2016'!$C$10:$O$25</definedName>
    <definedName name="Z_636B7833_8D9C_4922_82B3_7F786F7B51D9_.wvu.Rows" localSheetId="0" hidden="1">'AÑO 2016'!#REF!,'AÑO 2016'!#REF!,'AÑO 2016'!#REF!,'AÑO 2016'!#REF!,'AÑO 2016'!#REF!,'AÑO 2016'!#REF!,'AÑO 2016'!#REF!,'AÑO 2016'!#REF!,'AÑO 2016'!#REF!,'AÑO 2016'!#REF!</definedName>
    <definedName name="Z_65189777_4623_4EB4_87BF_4FB461764DB4_.wvu.FilterData" localSheetId="0" hidden="1">'AÑO 2016'!$C$10:$O$25</definedName>
    <definedName name="Z_6AE20A66_2146_4E82_BFC2_D82E95D7A45E_.wvu.Cols" localSheetId="0" hidden="1">'AÑO 2016'!#REF!</definedName>
    <definedName name="Z_6AE20A66_2146_4E82_BFC2_D82E95D7A45E_.wvu.FilterData" localSheetId="0" hidden="1">'AÑO 2016'!$C$10:$O$25</definedName>
    <definedName name="Z_6AE20A66_2146_4E82_BFC2_D82E95D7A45E_.wvu.Rows" localSheetId="0" hidden="1">'AÑO 2016'!#REF!,'AÑO 2016'!#REF!,'AÑO 2016'!#REF!,'AÑO 2016'!#REF!,'AÑO 2016'!#REF!,'AÑO 2016'!#REF!,'AÑO 2016'!#REF!,'AÑO 2016'!#REF!,'AÑO 2016'!#REF!,'AÑO 2016'!#REF!,'AÑO 2016'!#REF!</definedName>
    <definedName name="Z_6C274AF8_1CF3_4E04_B745_3A8E9D65E150_.wvu.FilterData" localSheetId="0" hidden="1">'AÑO 2016'!$C$10:$O$25</definedName>
    <definedName name="Z_6D07EAEA_D988_4CE1_9BB8_45323A235839_.wvu.FilterData" localSheetId="0" hidden="1">'AÑO 2016'!$C$10:$O$25</definedName>
    <definedName name="Z_6E00D1B8_D294_4B11_B32B_7F9283D54BF4_.wvu.FilterData" localSheetId="0" hidden="1">'AÑO 2016'!$C$10:$O$25</definedName>
    <definedName name="Z_6FFCE4A7_F1C0_40FE_BC8E_BDA797C65041_.wvu.FilterData" localSheetId="0" hidden="1">'AÑO 2016'!$C$10:$O$25</definedName>
    <definedName name="Z_70E0A89E_E444_4514_A724_0BA767928869_.wvu.FilterData" localSheetId="0" hidden="1">'AÑO 2016'!$C$10:$O$25</definedName>
    <definedName name="Z_7A5DC932_6799_40FB_8ABD_5229C4E10F2E_.wvu.FilterData" localSheetId="0" hidden="1">'AÑO 2016'!$C$10:$O$25</definedName>
    <definedName name="Z_7E79A9D5_D5C0_409C_B45A_2F57E29B0BC5_.wvu.FilterData" localSheetId="0" hidden="1">'AÑO 2016'!$C$10:$O$25</definedName>
    <definedName name="Z_7F60AC1C_9C9C_4D15_97C6_213CDA7109A4_.wvu.FilterData" localSheetId="0" hidden="1">'AÑO 2016'!$C$10:$O$25</definedName>
    <definedName name="Z_84F75B24_8864_4106_AA39_FE50D3FE0B65_.wvu.FilterData" localSheetId="0" hidden="1">'AÑO 2016'!$C$10:$O$25</definedName>
    <definedName name="Z_8661CE7D_E5B7_40F9_BE1B_177D09391248_.wvu.FilterData" localSheetId="0" hidden="1">'AÑO 2016'!$C$10:$O$25</definedName>
    <definedName name="Z_891123ED_4D35_4801_B7B7_97F657815D29_.wvu.FilterData" localSheetId="0" hidden="1">'AÑO 2016'!$C$10:$O$25</definedName>
    <definedName name="Z_8B0E5712_8794_4F4B_8D54_248C728F208F_.wvu.Cols" localSheetId="0" hidden="1">'AÑO 2016'!#REF!,'AÑO 2016'!#REF!</definedName>
    <definedName name="Z_8B0E5712_8794_4F4B_8D54_248C728F208F_.wvu.FilterData" localSheetId="0" hidden="1">'AÑO 2016'!$C$10:$O$25</definedName>
    <definedName name="Z_8B0E5712_8794_4F4B_8D54_248C728F208F_.wvu.Rows" localSheetId="0" hidden="1">'AÑO 2016'!#REF!,'AÑO 2016'!#REF!,'AÑO 2016'!#REF!,'AÑO 2016'!#REF!,'AÑO 2016'!#REF!,'AÑO 2016'!#REF!,'AÑO 2016'!#REF!,'AÑO 2016'!#REF!,'AÑO 2016'!#REF!,'AÑO 2016'!#REF!</definedName>
    <definedName name="Z_8D75C97A_E612_4E63_A681_BEF61ED931A9_.wvu.FilterData" localSheetId="0" hidden="1">'AÑO 2016'!$C$10:$O$25</definedName>
    <definedName name="Z_90571395_0214_4598_BAB9_56F7BEC5CE65_.wvu.Cols" localSheetId="0" hidden="1">'AÑO 2016'!#REF!,'AÑO 2016'!#REF!</definedName>
    <definedName name="Z_90571395_0214_4598_BAB9_56F7BEC5CE65_.wvu.FilterData" localSheetId="0" hidden="1">'AÑO 2016'!$C$10:$O$25</definedName>
    <definedName name="Z_90571395_0214_4598_BAB9_56F7BEC5CE65_.wvu.Rows" localSheetId="0" hidden="1">'AÑO 2016'!#REF!,'AÑO 2016'!#REF!,'AÑO 2016'!#REF!,'AÑO 2016'!#REF!,'AÑO 2016'!#REF!,'AÑO 2016'!#REF!,'AÑO 2016'!#REF!,'AÑO 2016'!#REF!,'AÑO 2016'!#REF!,'AÑO 2016'!#REF!</definedName>
    <definedName name="Z_90D6549F_A6FA_4AF0_850E_28EBC0D1A194_.wvu.FilterData" localSheetId="0" hidden="1">'AÑO 2016'!$C$10:$O$25</definedName>
    <definedName name="Z_91B8337C_7FCC_447F_A7A4_A9BD6B7ABB1E_.wvu.FilterData" localSheetId="0" hidden="1">'AÑO 2016'!$C$10:$O$25</definedName>
    <definedName name="Z_91F73CDC_8C37_457B_932E_BB76DBEC8F10_.wvu.FilterData" localSheetId="0" hidden="1">'AÑO 2016'!$C$10:$O$25</definedName>
    <definedName name="Z_9248C7D8_5ECD_4CFC_986D_C94B9749C71D_.wvu.FilterData" localSheetId="0" hidden="1">'AÑO 2016'!$C$10:$O$25</definedName>
    <definedName name="Z_9291E7FE_9E88_446D_9C9C_90944F8DEC86_.wvu.FilterData" localSheetId="0" hidden="1">'AÑO 2016'!$C$10:$O$25</definedName>
    <definedName name="Z_92EDB8A7_D076_45D9_B605_48907CE51BD9_.wvu.FilterData" localSheetId="0" hidden="1">'AÑO 2016'!$C$10:$O$25</definedName>
    <definedName name="Z_9366E7D3_8438_4B31_BEF3_959BC3E26D35_.wvu.FilterData" localSheetId="0" hidden="1">'AÑO 2016'!$C$10:$O$25</definedName>
    <definedName name="Z_9608AB6C_4ACF_4220_84AA_98074DB2AA16_.wvu.FilterData" localSheetId="0" hidden="1">'AÑO 2016'!$C$10:$O$25</definedName>
    <definedName name="Z_965CD229_B8A3_4E6A_8147_59F956F1735F_.wvu.FilterData" localSheetId="0" hidden="1">'AÑO 2016'!$C$10:$O$25</definedName>
    <definedName name="Z_969D2A4E_EF30_4407_933E_91FE26271A0E_.wvu.Cols" localSheetId="0" hidden="1">'AÑO 2016'!#REF!,'AÑO 2016'!#REF!</definedName>
    <definedName name="Z_969D2A4E_EF30_4407_933E_91FE26271A0E_.wvu.Rows" localSheetId="0" hidden="1">'AÑO 2016'!#REF!,'AÑO 2016'!#REF!,'AÑO 2016'!#REF!,'AÑO 2016'!#REF!,'AÑO 2016'!#REF!,'AÑO 2016'!#REF!,'AÑO 2016'!#REF!,'AÑO 2016'!#REF!,'AÑO 2016'!#REF!,'AÑO 2016'!#REF!</definedName>
    <definedName name="Z_97382386_E442_4193_B9ED_EDC11D8DCD0A_.wvu.FilterData" localSheetId="0" hidden="1">'AÑO 2016'!$C$10:$O$25</definedName>
    <definedName name="Z_98A4542C_D742_426F_868C_5CD943340448_.wvu.FilterData" localSheetId="0" hidden="1">'AÑO 2016'!$C$10:$O$25</definedName>
    <definedName name="Z_993AC5F6_DCE9_4ED0_9A95_912A646ACDFE_.wvu.Cols" localSheetId="0" hidden="1">'AÑO 2016'!$C:$E</definedName>
    <definedName name="Z_993AC5F6_DCE9_4ED0_9A95_912A646ACDFE_.wvu.FilterData" localSheetId="0" hidden="1">'AÑO 2016'!$C$10:$O$25</definedName>
    <definedName name="Z_9CDA830F_0969_4C91_BDA8_C8AB201F6A5D_.wvu.FilterData" localSheetId="0" hidden="1">'AÑO 2016'!$C$10:$O$25</definedName>
    <definedName name="Z_9FAE3428_9001_4726_8E3D_46AAC3CAEF96_.wvu.FilterData" localSheetId="0" hidden="1">'AÑO 2016'!$C$10:$O$25</definedName>
    <definedName name="Z_A1B58597_DB62_4F8B_B513_9F4F8CA88BF3_.wvu.FilterData" localSheetId="0" hidden="1">'AÑO 2016'!$C$10:$O$25</definedName>
    <definedName name="Z_A3A7D0A3_C051_46BD_B442_5D9F02720A97_.wvu.FilterData" localSheetId="0" hidden="1">'AÑO 2016'!$C$10:$O$25</definedName>
    <definedName name="Z_A89374E4_2890_40E0_A3B2_8DAADA9E86DA_.wvu.FilterData" localSheetId="0" hidden="1">'AÑO 2016'!$C$10:$O$25</definedName>
    <definedName name="Z_AB749A32_4CC3_4885_854C_ACB610FE2E81_.wvu.FilterData" localSheetId="0" hidden="1">'AÑO 2016'!$C$10:$O$25</definedName>
    <definedName name="Z_B1232172_73F0_44A3_B811_A1F3B747AE86_.wvu.Cols" localSheetId="0" hidden="1">'AÑO 2016'!#REF!,'AÑO 2016'!#REF!</definedName>
    <definedName name="Z_B1232172_73F0_44A3_B811_A1F3B747AE86_.wvu.FilterData" localSheetId="0" hidden="1">'AÑO 2016'!$C$10:$O$25</definedName>
    <definedName name="Z_B1232172_73F0_44A3_B811_A1F3B747AE86_.wvu.Rows" localSheetId="0" hidden="1">'AÑO 2016'!#REF!,'AÑO 2016'!#REF!,'AÑO 2016'!#REF!,'AÑO 2016'!#REF!,'AÑO 2016'!#REF!,'AÑO 2016'!#REF!,'AÑO 2016'!#REF!,'AÑO 2016'!#REF!,'AÑO 2016'!#REF!,'AÑO 2016'!#REF!</definedName>
    <definedName name="Z_B1AB4C50_B221_4ED0_9374_6EADFED7CABA_.wvu.FilterData" localSheetId="0" hidden="1">'AÑO 2016'!$C$10:$O$25</definedName>
    <definedName name="Z_B1EA545F_C4ED_4D24_9D13_3C575475133A_.wvu.FilterData" localSheetId="0" hidden="1">'AÑO 2016'!$C$10:$O$25</definedName>
    <definedName name="Z_B42AC2D7_C2EC_429A_B775_C5C024E57C5A_.wvu.FilterData" localSheetId="0" hidden="1">'AÑO 2016'!$C$10:$O$25</definedName>
    <definedName name="Z_B69BEFEB_E86A_48EA_B457_C6A5A4D8169D_.wvu.FilterData" localSheetId="0" hidden="1">'AÑO 2016'!$C$10:$O$25</definedName>
    <definedName name="Z_B926FDD8_7DF4_4F00_9575_F166C0EB0B80_.wvu.FilterData" localSheetId="0" hidden="1">'AÑO 2016'!$C$10:$O$25</definedName>
    <definedName name="Z_C0A7EE85_5313_49A6_B39B_47A110FBCCAB_.wvu.FilterData" localSheetId="0" hidden="1">'AÑO 2016'!$C$10:$O$25</definedName>
    <definedName name="Z_C0FD725B_C955_4BD9_BA64_5A570C1B89E5_.wvu.Cols" localSheetId="0" hidden="1">'AÑO 2016'!#REF!</definedName>
    <definedName name="Z_C0FD725B_C955_4BD9_BA64_5A570C1B89E5_.wvu.Rows" localSheetId="0" hidden="1">'AÑO 2016'!#REF!,'AÑO 2016'!#REF!,'AÑO 2016'!#REF!,'AÑO 2016'!#REF!,'AÑO 2016'!#REF!,'AÑO 2016'!#REF!,'AÑO 2016'!#REF!,'AÑO 2016'!#REF!,'AÑO 2016'!#REF!,'AÑO 2016'!#REF!,'AÑO 2016'!#REF!</definedName>
    <definedName name="Z_C1A55B84_ADBB_4591_AB6F_E306ABBB36AE_.wvu.FilterData" localSheetId="0" hidden="1">'AÑO 2016'!$C$10:$O$25</definedName>
    <definedName name="Z_C567DFE0_0BB7_4F06_A0C8_B0964B0AC1BE_.wvu.FilterData" localSheetId="0" hidden="1">'AÑO 2016'!$C$10:$O$25</definedName>
    <definedName name="Z_C6EF2A43_4D60_4D1F_9D2D_10A22F147C68_.wvu.FilterData" localSheetId="0" hidden="1">'AÑO 2016'!$C$10:$O$25</definedName>
    <definedName name="Z_C7D4B8A0_99E3_493D_9F4F_A93E124CDA15_.wvu.FilterData" localSheetId="0" hidden="1">'AÑO 2016'!$C$10:$O$25</definedName>
    <definedName name="Z_C80C47C8_AC23_48F1_B023_1FC799360E96_.wvu.FilterData" localSheetId="0" hidden="1">'AÑO 2016'!$C$10:$O$25</definedName>
    <definedName name="Z_C83A193A_2C65_445E_AA48_02B4E53E0A46_.wvu.FilterData" localSheetId="0" hidden="1">'AÑO 2016'!$C$10:$O$25</definedName>
    <definedName name="Z_CC6A0D3B_01A9_4B14_846C_9A1C7A2A68F4_.wvu.FilterData" localSheetId="0" hidden="1">'AÑO 2016'!$C$10:$O$25</definedName>
    <definedName name="Z_CD708F7A_7EA4_4949_8273_5E692721E006_.wvu.FilterData" localSheetId="0" hidden="1">'AÑO 2016'!$C$10:$O$25</definedName>
    <definedName name="Z_CEC1368B_3E36_4FC0_99A1_92B9798E0FBF_.wvu.FilterData" localSheetId="0" hidden="1">'AÑO 2016'!$C$10:$O$25</definedName>
    <definedName name="Z_CF5AABDD_1AF8_4871_9B62_6BDE3594F849_.wvu.Cols" localSheetId="0" hidden="1">'AÑO 2016'!#REF!,'AÑO 2016'!#REF!</definedName>
    <definedName name="Z_CF5AABDD_1AF8_4871_9B62_6BDE3594F849_.wvu.FilterData" localSheetId="0" hidden="1">'AÑO 2016'!$C$10:$O$25</definedName>
    <definedName name="Z_CF5AABDD_1AF8_4871_9B62_6BDE3594F849_.wvu.Rows" localSheetId="0" hidden="1">'AÑO 2016'!#REF!,'AÑO 2016'!#REF!,'AÑO 2016'!#REF!,'AÑO 2016'!#REF!,'AÑO 2016'!#REF!,'AÑO 2016'!#REF!,'AÑO 2016'!#REF!,'AÑO 2016'!#REF!,'AÑO 2016'!#REF!,'AÑO 2016'!#REF!</definedName>
    <definedName name="Z_D2FFF42F_3891_4FE9_9347_0C030625C659_.wvu.Cols" localSheetId="0" hidden="1">'AÑO 2016'!#REF!,'AÑO 2016'!#REF!</definedName>
    <definedName name="Z_D2FFF42F_3891_4FE9_9347_0C030625C659_.wvu.FilterData" localSheetId="0" hidden="1">'AÑO 2016'!$C$10:$O$25</definedName>
    <definedName name="Z_D2FFF42F_3891_4FE9_9347_0C030625C659_.wvu.Rows" localSheetId="0" hidden="1">'AÑO 2016'!#REF!,'AÑO 2016'!#REF!,'AÑO 2016'!#REF!,'AÑO 2016'!#REF!,'AÑO 2016'!#REF!,'AÑO 2016'!#REF!,'AÑO 2016'!#REF!,'AÑO 2016'!#REF!,'AÑO 2016'!#REF!,'AÑO 2016'!#REF!</definedName>
    <definedName name="Z_D3AEB9A1_4D33_43CB_8771_B703FD4BA570_.wvu.FilterData" localSheetId="0" hidden="1">'AÑO 2016'!$C$10:$O$25</definedName>
    <definedName name="Z_DCF8F2F5_5918_4129_A36B_8731FE84744B_.wvu.FilterData" localSheetId="0" hidden="1">'AÑO 2016'!$C$10:$O$25</definedName>
    <definedName name="Z_DED5A288_27C3_4FB2_990A_2893E25F477A_.wvu.FilterData" localSheetId="0" hidden="1">'AÑO 2016'!$C$10:$O$25</definedName>
    <definedName name="Z_E12D5B08_1BBF_469B_BA66_480D2106588B_.wvu.FilterData" localSheetId="0" hidden="1">'AÑO 2016'!$C$10:$O$25</definedName>
    <definedName name="Z_E4C17F3A_0D4A_46C4_9F5E_7CCB01AA8652_.wvu.FilterData" localSheetId="0" hidden="1">'AÑO 2016'!$C$10:$O$25</definedName>
    <definedName name="Z_E61A6CC9_7512_40C0_82EE_470551A829BA_.wvu.FilterData" localSheetId="0" hidden="1">'AÑO 2016'!$C$10:$O$25</definedName>
    <definedName name="Z_E702C83E_26E5_49AF_9074_B71BF2D7E45D_.wvu.FilterData" localSheetId="0" hidden="1">'AÑO 2016'!$C$10:$O$25</definedName>
    <definedName name="Z_E81DB5AF_2D9C_46E6_8EC3_FBD7D22D173B_.wvu.FilterData" localSheetId="0" hidden="1">'AÑO 2016'!$C$10:$O$25</definedName>
    <definedName name="Z_E9DC6D9B_3A29_4242_862F_24EEAF9AA4D9_.wvu.FilterData" localSheetId="0" hidden="1">'AÑO 2016'!$C$10:$O$25</definedName>
    <definedName name="Z_EBC78784_A8E3_4F20_8237_A45FE31AC802_.wvu.FilterData" localSheetId="0" hidden="1">'AÑO 2016'!$C$10:$O$25</definedName>
    <definedName name="Z_EC407AAB_EBDF_48B3_88B8_32B2D2CEB937_.wvu.FilterData" localSheetId="0" hidden="1">'AÑO 2016'!$C$10:$O$25</definedName>
    <definedName name="Z_F0214AAB_8664_4B58_A53B_677965E0CFE5_.wvu.FilterData" localSheetId="0" hidden="1">'AÑO 2016'!$C$10:$O$25</definedName>
    <definedName name="Z_F1879733_5A43_461A_BB2F_E6015BF533A5_.wvu.FilterData" localSheetId="0" hidden="1">'AÑO 2016'!$C$10:$O$25</definedName>
    <definedName name="Z_F21A0460_1E11_42BF_AF42_668E59CAA92D_.wvu.FilterData" localSheetId="0" hidden="1">'AÑO 2016'!$C$10:$O$25</definedName>
    <definedName name="Z_F4190818_5067_4DEE_9694_B4F2CBF301F9_.wvu.FilterData" localSheetId="0" hidden="1">'AÑO 2016'!$C$10:$O$25</definedName>
    <definedName name="Z_F81CC276_8B1E_49AA_9880_074B7C603F7B_.wvu.FilterData" localSheetId="0" hidden="1">'AÑO 2016'!$C$10:$O$25</definedName>
    <definedName name="Z_F84CBD43_D53B_40B8_94CC_8AF777811EA9_.wvu.Cols" localSheetId="0" hidden="1">'AÑO 2016'!#REF!</definedName>
    <definedName name="Z_F84CBD43_D53B_40B8_94CC_8AF777811EA9_.wvu.FilterData" localSheetId="0" hidden="1">'AÑO 2016'!$C$10:$O$25</definedName>
    <definedName name="Z_F84CBD43_D53B_40B8_94CC_8AF777811EA9_.wvu.Rows" localSheetId="0" hidden="1">'AÑO 2016'!#REF!,'AÑO 2016'!#REF!,'AÑO 2016'!#REF!,'AÑO 2016'!#REF!,'AÑO 2016'!#REF!,'AÑO 2016'!#REF!,'AÑO 2016'!#REF!,'AÑO 2016'!#REF!,'AÑO 2016'!#REF!,'AÑO 2016'!#REF!,'AÑO 2016'!#REF!</definedName>
    <definedName name="Z_FC7C5759_3608_4922_BA31_C0F2640C0518_.wvu.FilterData" localSheetId="0" hidden="1">'AÑO 2016'!$C$10:$O$25</definedName>
    <definedName name="Z_FF833B63_B594_4E00_B872_88529C5DB5E7_.wvu.FilterData" localSheetId="0" hidden="1">'AÑO 2016'!$C$10:$O$25</definedName>
  </definedNames>
  <calcPr fullCalcOnLoad="1"/>
</workbook>
</file>

<file path=xl/comments1.xml><?xml version="1.0" encoding="utf-8"?>
<comments xmlns="http://schemas.openxmlformats.org/spreadsheetml/2006/main">
  <authors>
    <author>Lina</author>
  </authors>
  <commentList>
    <comment ref="R12" authorId="0">
      <text>
        <r>
          <rPr>
            <sz val="9"/>
            <rFont val="Tahoma"/>
            <family val="2"/>
          </rPr>
          <t>AVANCE PORCENTUAL DE ACUERDO AL CÁLCULO DEL INDICADOR CLAVE DE RENDIMIENTO DE LA ACTIVIDAD</t>
        </r>
      </text>
    </comment>
  </commentList>
</comments>
</file>

<file path=xl/sharedStrings.xml><?xml version="1.0" encoding="utf-8"?>
<sst xmlns="http://schemas.openxmlformats.org/spreadsheetml/2006/main" count="2940" uniqueCount="1068">
  <si>
    <t xml:space="preserve">SISTEMA INTEGRAL DE GESTIÓN (MECI - CALIDAD) </t>
  </si>
  <si>
    <t>FONDO DE PASIVO SOCIAL DE FERROCARRILES NACIONALES DE COLOMBIA</t>
  </si>
  <si>
    <t>PROCESO</t>
  </si>
  <si>
    <t xml:space="preserve">ACTIVIDAD </t>
  </si>
  <si>
    <t>PRODUCTOS(METAS)</t>
  </si>
  <si>
    <t>GRUPO(S) RESPONSABLE(S)</t>
  </si>
  <si>
    <t>RANGO DE CALIFICACIÓN</t>
  </si>
  <si>
    <t>SEMESTRE I</t>
  </si>
  <si>
    <t>SEMESTRE II</t>
  </si>
  <si>
    <t>NOMBRE DEL INDICADOR</t>
  </si>
  <si>
    <t>FORMULA DEL INDICADOR</t>
  </si>
  <si>
    <t>META</t>
  </si>
  <si>
    <t>INSATISFACTORIO</t>
  </si>
  <si>
    <t>MINIMO</t>
  </si>
  <si>
    <t>ACEPTABLE</t>
  </si>
  <si>
    <t>SATISFACTORIO</t>
  </si>
  <si>
    <t>&lt;50</t>
  </si>
  <si>
    <t>&gt;=50 ; &lt;70</t>
  </si>
  <si>
    <t>&gt;=70 ; &lt;95</t>
  </si>
  <si>
    <t>&gt;=95 ; &lt;=100</t>
  </si>
  <si>
    <t xml:space="preserve">POLITICA ASOCIADA MODELO INTEGRADO DE PLANEACIÓN Y GESTIÓN </t>
  </si>
  <si>
    <t xml:space="preserve">FORMATO PLAN DE ACCION  </t>
  </si>
  <si>
    <t>ESDESOPSFO03</t>
  </si>
  <si>
    <t>No</t>
  </si>
  <si>
    <t>OBJETIVO ESTRATÉGICO FPS</t>
  </si>
  <si>
    <t>VERSIÓN: 6,0</t>
  </si>
  <si>
    <t>CODIGO:  ESDESOPSFO03</t>
  </si>
  <si>
    <t>4) EFICIENCIA ADMINISTRATIVA</t>
  </si>
  <si>
    <t>(No. De Productos realizados dentro de oportunidad /No. De productos programados) * 100</t>
  </si>
  <si>
    <t>Gestión de archivos del Proceso</t>
  </si>
  <si>
    <t>ACTUALIZAR LA DOCUMENTACIÓN  DEL SISTEMA INTEGRAL DE GESTIÓN GENERADA POR EL  PROCESO, SUSCEPTIBLE DE MODIFICACIONES  (PROCEDIMIENTOS, GUÍAS, INSTRUCTIVOS, FORMATOS).</t>
  </si>
  <si>
    <t>DOCUMENTAR OPORTUNAMENTE LAS ACCIONES DE MEJORA (ACCIONES PREVENTIVAS  Y ACCIONES CORRECTIVAS).</t>
  </si>
  <si>
    <t>Oportunidad en la documentación de acciones de mejora.</t>
  </si>
  <si>
    <t>REALIZAR LA EVALUACIÓN  DEL DESEMPEÑO LABORAL DE LOS SERVIDORES DE CARRERA ADMINISTRATIVA, DEL NIVEL ASESOR Y DIRECTIVO, EN PERIODOS DE PRUEBA SEGÚN METODOLOGÍA Y PLAZOS ESTABLECIDOS EN LAS NORMAS INTERNAS Y EXTERNAS.</t>
  </si>
  <si>
    <t>Cumplimiento Evaluación Desempeño Laboral</t>
  </si>
  <si>
    <t>No. DE compromisos laborales concertados en  término y radicados en GTH/ No. De compromisos laborales a concertar</t>
  </si>
  <si>
    <t>No. De evaluaciones desempeño realizadas en  término y radicadas en GTH / No. De evaluaciones desempeño a realizar</t>
  </si>
  <si>
    <t>No. De planes de mejoramiento concertados y evaluados  en  término y radicados en GTH / No. De planes de mejoramiento a concertar.</t>
  </si>
  <si>
    <t>SER MODELO DE GESTIÓN PÚBLICA EN EL SECTOR SOCIAL</t>
  </si>
  <si>
    <t>5) GESTIÓN FINANCIERA</t>
  </si>
  <si>
    <t>REPRESENTANTE LEGAL:JAIME LUIS LACOUTURE PEÑALOZA</t>
  </si>
  <si>
    <t xml:space="preserve">1) GESTIÓN MISIONAL Y DE GOBIERNO </t>
  </si>
  <si>
    <t>Gestión de arcivos del Proceso</t>
  </si>
  <si>
    <t>Médicos Especialistas / Médicos Auditores</t>
  </si>
  <si>
    <t>EFECTUAR EL 90% DE LOS COMITÉS DE EVALUACIÓN DE LOS  SERVICIOS DE SALUD LOCALES Y REGIONALES CON PARTICIPACIÓN DE LOS VEEDORES</t>
  </si>
  <si>
    <t>% de comités de evaluación de servicios de salud locales y regionales realizados</t>
  </si>
  <si>
    <t>Porcentaje de cumplimiento en la realización de comités locales y regionales de evaluación</t>
  </si>
  <si>
    <t>No. comites locales y regionales realizados *100 / No. De comites locales y regionales programados</t>
  </si>
  <si>
    <t>EFECTUAR LOS COMITÉS TÉCNICO CIENTÍFICOS REQUERIDOS POR LOS CIUDADANOS PARA EVALUAR LA INDICACIÓN DE MEDICAMENTOS, SERVICIOS MÉDICOS Y/O PRESTACIONES DE SALUD NO INCLUIDAS EN EL POS</t>
  </si>
  <si>
    <t>% de Comités Técnico Científicos requeridos por los ciudadanos en el trimestre que fueron realizados oportunamente</t>
  </si>
  <si>
    <t>Oportunidad en la realización de Comité Técnico Científico</t>
  </si>
  <si>
    <t xml:space="preserve">Técnico / Profesional </t>
  </si>
  <si>
    <t xml:space="preserve">Porcentaje de declaraciones de giro y compensación presentadas oportunamente </t>
  </si>
  <si>
    <t>Nº de declaraciones de giro y compensación elaboradas y  presentadas / Nº de procesos de compensación</t>
  </si>
  <si>
    <t>Secretarias Ejecutivas</t>
  </si>
  <si>
    <t>Secretaria Ejecutiva</t>
  </si>
  <si>
    <t>Subdirección Prestaciones Sociales /Coordinadora Grupo Interno de Trabajo Gestión Prestación Servicios de Salud/ Profesional 8</t>
  </si>
  <si>
    <t xml:space="preserve">Subdirector de  Prestaciones Sociales /Coordinadora Grupo Interno de Trabajo Gestión Prestación Servicios de Salud/ </t>
  </si>
  <si>
    <t>Nº de documentos actualizados / Nº de  documentos a actualizar durante el semestre</t>
  </si>
  <si>
    <t xml:space="preserve">100% Compromisos Laborales Concertados en Término si se requieren
</t>
  </si>
  <si>
    <t>Ejecutar el 100% de las acciones de mejora (correctivas y preventivas) del plan de mejoramiento y plan de manejo de riesgos del proceso  programadas para el semestre.</t>
  </si>
  <si>
    <t>Presentar oportunamente la documentación de acciones de mejora (acciones preventivas y acciones correctivas).</t>
  </si>
  <si>
    <t>100% de compromisos laborales concertados en términos correspondientes al periodo a evaluar</t>
  </si>
  <si>
    <t>Porcentaje de documentos modificados del proceso durante el semestre</t>
  </si>
  <si>
    <t>Ejecutar el 100% de las acciones de mejora (correctivas y preventivas) del plan de mejoramiento y plan de manejo de riesgos del proceso  programadas para el semestre</t>
  </si>
  <si>
    <t xml:space="preserve">100% de las Evaluaciones de Desempeño realizadas en términos correspondientes al periodo a evaluar.  </t>
  </si>
  <si>
    <t>100% Evaluaciones Desempeño Realizadas en Términos correspondiente al periodo a evaluar</t>
  </si>
  <si>
    <t xml:space="preserve">100% Planes De Mejoramiento individual Concertados y Evaluados en  Términos correspondientes al periodo a evaluar.  </t>
  </si>
  <si>
    <t xml:space="preserve">Formato APGRFGCOFO09  </t>
  </si>
  <si>
    <t>DESARROLLAR LOS  PRODUCTOS PARA ORGANIZAR Y ADMINISTRAR  EL ARCHIVO DE GESTIÓN  DE   DE SERVICIOS DE SALUD (AFILIACIONES Y COMPENSACIÓN)</t>
  </si>
  <si>
    <t xml:space="preserve">Subdirector de  Prestaciones Sociales </t>
  </si>
  <si>
    <t>No de acciones de mejora ejecutadas oportunamente / No de acciones de mejora documentadas.</t>
  </si>
  <si>
    <t>GESTIÓN DE SERVICIOS SALUD</t>
  </si>
  <si>
    <t xml:space="preserve">VALIDAR   LAS CONCILIACIONES SOLICITADAS POR EL  PROCESO CONTABLE </t>
  </si>
  <si>
    <t>No. De Comités Técnico Científicos realizados oportunamente *100 / No de Comités Técnico Científicos requeridos.</t>
  </si>
  <si>
    <t>FORTALECER LA ADMINISTRACIÓN DE LOS BIENES DE LA ENTIDAD Y LA ÓPTIMA GESTIÓN DE LOS RECURSOS</t>
  </si>
  <si>
    <t>FORMULACION PLAN DE ACCIÓN 2016</t>
  </si>
  <si>
    <t>Médicos Especialistas / Médicos Auditores / Coordinado GIT Gestión Servicios de Salud/ Subdirector de Prestaciones Sociales</t>
  </si>
  <si>
    <t>ELABORAR Y PRESENTAR OPORTUNAMENTE LAS 72 DECLARACIONES DE GIRO Y COMPENSACIÓN O CORRECCIÓN ANTE EL CONSORCIO FIDUCIARIO.</t>
  </si>
  <si>
    <t>Verificar oportunamente las 36 declaraciones de giro y compensación enviadas por el Consorcio Fiduciario</t>
  </si>
  <si>
    <t>DESARROLLAR LOS PRODUCTOS PARA ORGANIZAR Y ADMINISTRAR  EL ARCHIVO DE GESTIÓN  DE SERVICIOS DE SALUD</t>
  </si>
  <si>
    <t xml:space="preserve">100% Planes De Mejoramiento individual  Concertados y Evaluados en  Término correspondientes al periodo a evaluar  </t>
  </si>
  <si>
    <t xml:space="preserve">Atender el resultado de la conciliación solicitadas por el área contable y firmar el formato APGRFGCOFO09  Conciliación entre Procesos </t>
  </si>
  <si>
    <t xml:space="preserve">Jefe de la Oficina  Asesora Jurídica / Profesionales Especializados/Auxiliar Administrativo/Integrantes del proceso </t>
  </si>
  <si>
    <t>No de acciones de mejora documentadas oportunamente/ No acciones de mejora identificadas en el semestre.</t>
  </si>
  <si>
    <t>(No. de concilliaciones  atendidas   /No. de conciliaciones requeridas ) * 100</t>
  </si>
  <si>
    <t>Actualizaciónes de Documentación</t>
  </si>
  <si>
    <t xml:space="preserve">1). . Realizar la transferencia  de las carpetas al archivo central según lo establecido en cronograma de transferencias primarias (15 de noviembre) </t>
  </si>
  <si>
    <t xml:space="preserve"> Realizar la transferencia  de las carpetas al archivo central según lo establecido en cronograma de transferencias primarias ( 29 de julio y 28 de octubre)
</t>
  </si>
  <si>
    <t>Ejecución del Plan de Mejoramiento y Plan de Manejo de Riesgos del proceso</t>
  </si>
  <si>
    <t>EJECUTAR EL PLAN DE MEJORAMIENTO Y PLAN DE MANEJO DE RIESGOS COMO RESULTADO DE SU AUTOEVALUACIÓN Y LAS AUDITORIAS PRACTICADAS AL PROCESO.</t>
  </si>
  <si>
    <t>MANTENER UN SISTEMA DE INFORMACIÓN EN LÍNEA CONFIABLE PARA TODOS LOS USUARIOS DEL FPS Y CIUDADANOS, QUE PERMITA UNA RETROALIMENTACIÓN CONSTANTE</t>
  </si>
  <si>
    <t>GARANTIZAR LA PRESTACIÓN DE LOS SERVICIOS DE SALUD, QUE REQUIERAN NUESTROS AFILIADOS A TRAVÉS DE LA EFECTIVA ADMINISTRACIÓN DE LOS MISMOS</t>
  </si>
  <si>
    <t>Ejecutar el 100% de las acciones de mejora  del plan de mejoramiento del proceso  programadas para el semestre.</t>
  </si>
  <si>
    <t>Ejecutar el 100% de las acciones de mejora  del Plan de manejo de riesgos del proceso  programadas para el semestre.</t>
  </si>
  <si>
    <t>Ejecución del Plan de Mejoramiento del proceso</t>
  </si>
  <si>
    <t>Ejecución del Plan de Manejo de Riesgos del proceso</t>
  </si>
  <si>
    <t>FECHA DE ACTUALIZACIÓN:  JUNIO 28 DE 2013</t>
  </si>
  <si>
    <t>NUMERADOR</t>
  </si>
  <si>
    <t>DENOMINADOR</t>
  </si>
  <si>
    <t>RESULTADO</t>
  </si>
  <si>
    <t>%META (RESULTADO DEL INDICADOR / META)*100</t>
  </si>
  <si>
    <t>RANGO DE CALIFICACION</t>
  </si>
  <si>
    <t>SEGUIMIENTO (Análisis de Resultados)</t>
  </si>
  <si>
    <t>VERIFICACIÓN GRUPO DE TRABAJO DE CONTROL INTERNO</t>
  </si>
  <si>
    <t>PERIODO A REPORTAR: AVANCE I SEMESTRE</t>
  </si>
  <si>
    <t>N/A</t>
  </si>
  <si>
    <t>mediante cuadro de control de documentacion  se puede evidenciar que se debian documentar 10 no conformidades en total, 6 no conformidades reales ( CI01016, CI01116, CI03176, CI4416, CI04316 Y CI04216) y 4 no conformidades potenciales ( CA01016, CCA01116, CI00416  Y CI00316) las cuales fueron documentadas dentro de terminos.</t>
  </si>
  <si>
    <t>Durante el primer semestre del 2016 fueron programados 36 comites tecnicos cientificos  los cuales fueron realizados en su totalidad. SE PUEDE EVIDENCIAR EN LA CARPETA INDICADORES TRIMESTRALES CON TRD 340 - 5306.</t>
  </si>
  <si>
    <t xml:space="preserve">No aplica para el periodo evaluado </t>
  </si>
  <si>
    <t xml:space="preserve">no aplica para el periodo evaluado </t>
  </si>
  <si>
    <t>el cumplimiento del plan de mejoramiento del semestre evaluado corresponde a un grado de avance del 42% correpondiente a la ejecucion de 11 metas .</t>
  </si>
  <si>
    <t>el cumplimiento del plan de mejoramiento del semestre evaluado corresponde a un grado de avance del 82% correpondiente a la ejecucion de 9 metas .</t>
  </si>
  <si>
    <t>se concertaron los compromisos laborales con los 4 funcionarios del Proceso sujetos de Evaluacion p . SE PUEDE EVIDENCIAR EN LA CARPETA EVALUACION DE DESEMPEÑO CON TRD 340 - 2103</t>
  </si>
  <si>
    <t>en el primer semestre del 2016 fue realizadas 4 evaluaciones de desempeños: 
 - NAGE AUN QUICENA 
- BENJAMIN HERRERA VEGA 
- ISABEL CRISTINA GALLO MEJIA 
- SERGIO VELEZ GONZALEZ 
SE PUEDE EVIDENCIAR EN LA CARPERA EVALUACION DE DESEMPEÑO CON TRS 340 - 2103</t>
  </si>
  <si>
    <t xml:space="preserve">en el primer semestre del 2016 fueron aprobados los siguientes procedimientos
-  Actualizacion de Base de Datos unica de Afiliacion BDUA con RESOLUCION No 0792 del 16 de Mayo del 2016 
-COMPESACION AL GSSS con RESOLUCION No 0487 del 18 de Marzo del 2016 
</t>
  </si>
  <si>
    <t>se realizaron los planes de Mejoramiento para tres  funcionarios que quedaron con el porcentaje menos del 100%</t>
  </si>
  <si>
    <t>Durante el primer semestre del 2016 fueron programados 105 comites locales regionales de los cuales fueron realizados 92 comites locales regionales. SE PUEDE EVIDENCIAR EN LA CARPETA INDICADORES TRIMESTRALES CON TRD 340 - 5306</t>
  </si>
  <si>
    <t xml:space="preserve">Duranre el primer semestre del 2016 se recibieron 26 declaraciones de Giro y compesacion  las cuales fueron tramitadas en su totalidad. SE PUEDE EVIDENCIAR EN LA CARPETA DECLARACIONES DE GIRO Y COMPENSACION CON TRD 320 - 0902 </t>
  </si>
  <si>
    <t>En el primer semestre del 2016 se realizaron 6 conciliaciones de recaudo. EVIDENCIA ENCONTRADA EN LA OFICINA DE CONTABILIDAD CARPETA RECAUDO CON TRD GCO - 420 - 1901</t>
  </si>
  <si>
    <t>GESTIÓN DE PRESTACIONES ECONÓMICAS</t>
  </si>
  <si>
    <t xml:space="preserve">GARANTIZAR DE FORMA OPORTUNA EL RECONOCIMIENTO Y PAGO DE PRESTACIONES ECONÓMICAS DE ACUERDO AL MARCO LEGAL  </t>
  </si>
  <si>
    <t>REALIZAR   EL ESTUDIO JURÍDICO  DE LAS SOLICITUDES PARA EL RECONOCIMIENTO O NEGACIÓN DE LAS PRESTACIONES ECONÓMICAS A CARGO DEL FONDO DE PASIVO SOCIAL DE FERROCARRILES NACIONALES  Y  PROYECTAR LOS ACTOS ADMINISTRATIVOS DENTRO DE LOS TÉRMINOS DE LEY.</t>
  </si>
  <si>
    <t>% de prestaciones económicas tramitadas (II semestre 2015)</t>
  </si>
  <si>
    <t>% de prestaciones económicas tramitadas (I semestre 2016)</t>
  </si>
  <si>
    <t>Abogados Sustanciadores/ Auxiliares Administrativos/ Técnico Administrativo Secretarias ejecutivas / Coordinador Grupo Interno Gestión Prestaciones Económicas / Subdirector Prestaciones Sociales</t>
  </si>
  <si>
    <t>Oportunidad en la elaboración de actos administrativos</t>
  </si>
  <si>
    <t>No de Solicitudes tramitadas / No de solicitudes recibidas.</t>
  </si>
  <si>
    <t>Durante el segundo semestre del 2015 fueron recibidad 4,300 solicitudes de Prestaciones Economicas, de las cuales se tramitaron un total de 4193. las restantes solicitudes pendientes quedaron observadas en espera de documentacion, tramites de otras areas o entes externos y fueron resueltas en el primer semestre del 2016. SE EVIDENCIA EN LOS INFORMES MENSUALES DE LOS ABOGADOS SUSTANCIADORES Y CONSOLIDADOS DE TRAMITES</t>
  </si>
  <si>
    <t>REALIZAR EL ESTUDIO JURÍDICO  Y DAR RESPUESTA DENTRO DE LOS TÉRMINOS DE LEY A LAS ACCIONES DE TUTELA QUE EN MATERIA DE PRESTACIONES ECONÓMICAS SEAN NOTIFICADAS</t>
  </si>
  <si>
    <t>% de Tutelas contestadas en términos de ley (II semetsre 2015)</t>
  </si>
  <si>
    <t>% de Tutelas contestadas en términos de ley  (I semestre 2016)</t>
  </si>
  <si>
    <t>Auxiliares Administrativos/ Técnicos Administrativos/ Secretarias Ejecutivas, Abogados sustanciadores/ Coordinador Grupo Interno GPE /Subdirector de Prestaciones Sociales</t>
  </si>
  <si>
    <t>Oportunidad en la contestación de las Tutelas</t>
  </si>
  <si>
    <t>No de Tutelas contestadas/ No de Tutelas  recibidas</t>
  </si>
  <si>
    <t>Durante el primer semestre del 2016 fueron recibidas 198 acciones de tutelas de Prestaciones Economicas las cuales fueron tramitadas oportunamente en su totalidad. SE PUEDE EVIDENCIAR EN LA CARPETA DE ACCIONES DE TUTELA Y  EN LOS INFORMES MENSUALES DE LOS ABOGADOS SUSTANCIADORES Y CONSOLIDADOS DE TRAMITES</t>
  </si>
  <si>
    <t>REGISTRAR Y VERIFICAR   LAS NOVEDADES  DE LAS NOMINAS DE PENSIONADOS DE SAN JUAN DE DIOS ,PROSOCIAL Y FERROCARRILES NACIONALES DE COLOMBIA SEGÚN CRONOGRAMA DE NÓMINA</t>
  </si>
  <si>
    <t>% de Novedades de nóminas registradas y verificadas  según cronograma</t>
  </si>
  <si>
    <t>Auxiliares Adminstrativos / Técnicos Administrativos / Secretarias Ejecutivas, Abogados sustanciadores/ Coordinador Grupo Interno GPE/Subdirector de Prestaciones Sociales</t>
  </si>
  <si>
    <t>Porcentajes de novedades registradas y verificadas según cronograma</t>
  </si>
  <si>
    <t>No de novedades aplicadas a las nóminas  según cronograma/No de novedades recibidas</t>
  </si>
  <si>
    <t xml:space="preserve">Durante el primer semestre del 2016 fueron recibidas 16,140 novedades las cuales fueron aplicadas en su totalidad en las tres niominas de pensionado ( prosocial: 3,0 , Fundacion San Juan de Dios: 4,785 y Ferrocarriles Nacionales: 11,352) SE EVIDENCIA EN LA CARPETA NOVEDADES DE NOMINA. </t>
  </si>
  <si>
    <t xml:space="preserve">DESARROLLAR LOS PRODUCTOS PARA ORGANIZAR Y ADMINISTRAR  EL ARCHIVO DE GESTIÓN DEL GRUPO INTERNO DE TRABAJO PRESTACIONES ECONÓMICAS </t>
  </si>
  <si>
    <t xml:space="preserve">1).Realizar la transferencia  de las carpetas al archivo central según lo establecido en el cronograma de transferencias primarias (9 de junio)
                                                                                                                                                                                                                       </t>
  </si>
  <si>
    <t xml:space="preserve">1).Realizar la transferencia  de las carpetas al archivo central según lo establecido en el cronograma de transferencias primarias ( 28 de octubre)
                                                                                                                                                                                                                         </t>
  </si>
  <si>
    <t>Auxiliares Administrativos / Técnicos Administrativos/ Secretarias Ejecutivas / Coordinador Grupo Interno GPE</t>
  </si>
  <si>
    <t xml:space="preserve">Mediante FORMATO UNICO DE INVENTARIO DOCUMENTAL el dia 09 de Junio del 2016 fuen entregado a la Oficina de Gestion  Documental el Archivo del Gestion del año 2014. </t>
  </si>
  <si>
    <t>Coordinador Grupo Interno de Trabajo Gestión Prestaciones Económicas</t>
  </si>
  <si>
    <t xml:space="preserve">En el primer semestre del 2016 se realizaron 9 conciliaciones con el proceso de Contabilidad asi:
3 bimestrales de CUOTAS PARTES POR COBRAR 
 6  mensulaes DE NOMINA DE PENSIONADOS .
 SE PUEDE EVIDENCIAR EN LA OFICINA DE CONTABILIDAD EN LA CARPETA NOMINA DE PENSIONADOS Y CUOTAS PARTES POR COBRAR </t>
  </si>
  <si>
    <t xml:space="preserve">Subdirección Prestaciones Sociales /Coordinador Grupo Interno de Trabajo Gestión Prestaciones Económicas/Profesional </t>
  </si>
  <si>
    <t>En el primer semestre se debian Documentarlas siguientes   No conformidades :
- CI01216
- CI01316
- CI01416
- CI03416
  las cuales se documentaron dentro de los terminos .</t>
  </si>
  <si>
    <t xml:space="preserve">Subdirección Prestaciones Sociales /Coordinadora Grupo Interno de Trabajo Gestión Prestaciones Económicas/Profesional </t>
  </si>
  <si>
    <t>han sido aprobados los siguientes procedimientos: 
RECONOCIMIENTO PENSION PLENA : RESOLUCION 0303
RECONOCIMIENTO AUXILIO FUNERARIO : RESOLUCION 0303
TRASLADO PUNTO DE PAGO PENSION: RESOLUCION 1764
RETIRO DE PENSIONADO POR FALLECIMIENTO:  RESOLUCION 1764
DESCUENTO A FAVOR DE AGREMIACIONES: RESOLUCION 1418
DESCUENTO POR NOMINA A FAVOR DE ENTIDADES: RESOLUCION 1418
EXPEDICION CERTIFICADOS VALOR PENSION: RESOLUCION 1418
RECONOCIMIENTO DE CUIOTA PARTE PENSIONAL POR PAGAR : RESOLUCION 1418 
RELIQUIDACION DE PENSIONES: RESOLUCION 1764.</t>
  </si>
  <si>
    <t>El cumplimiento del plan de mejoramiento del semestre evaluado corresponde a un grado de avance del 79% correpondiente a la ejecucion de 11 metas .</t>
  </si>
  <si>
    <t xml:space="preserve">El cumplimiento del plan de Manejo de Riesgo del semestre evaluado corresponde a un grado de avance del 33% debido a que de 3 metas se realizo al 100% 1 </t>
  </si>
  <si>
    <t xml:space="preserve">100% Compromisos Laborales Concertados en Término
</t>
  </si>
  <si>
    <t xml:space="preserve">100% Compromisos Laborales Concertados en Término (si se requiere)
</t>
  </si>
  <si>
    <t>Subdirección Prestaciones Sociales /Coordinador Grupo Interno de Trabajo Gestión Prestación Económicas</t>
  </si>
  <si>
    <t>No. de compromisos laborales concertados en  término y radicados en GTH/ No. de compromisos laborales a concertar</t>
  </si>
  <si>
    <t xml:space="preserve">se concertaron los compromisos laborales con los 8 funcionarios del Proceso sujetos de Evaluacion para el periodo 1 de Febrero del 2016 al 31 de Enero del 2017 . SE PUEDE EVIDENCIAR MEDIANTE MEMORANDO GPE - 20163140014623 del 12 de Febrero del 2016  Y EN CARPETAS DEL GIT TALENTO HUMANO. </t>
  </si>
  <si>
    <t>100% Evaluaciones Desempeño Realizadas en Término</t>
  </si>
  <si>
    <t>Subdirección Prestaciones Sociales /Coordinador Grupo Interno de Trabajo Gestión Prestaciones Económicas</t>
  </si>
  <si>
    <t>No. de evaluaciones desempeño realizadas en  término y radicadas en GTH / No. de evaluaciones desempeño a realizar</t>
  </si>
  <si>
    <t xml:space="preserve">Se realizaron dentro de  la oportuinidad establecidad las evaluaciones de desempeño Laboral de los funcionarios. 
- MARIA ODETH SALAZAR 
- ROBERT TORRES FLOREZ
- MONICA MANRRIQUE NARVAEZ 
- NANCY ESTELLA MUÑOZ
- SILVANO MARTINEZ LOPEZ 
- SAMARIS MATALLANA SOTELO 
- GUIOMAR ANGELICA MARTINEZ 
- HUMBERTO MALAVER PINZON </t>
  </si>
  <si>
    <t xml:space="preserve">100% Planes De Mejoramiento Concertados y Evaluados en  Término </t>
  </si>
  <si>
    <t>Subdirección Prestaciones Sociales /Coordinador Grupo Interno de Trabajo Gestión Prestación Ecoómicas</t>
  </si>
  <si>
    <t>No. de planes de mejoramiento concertados y evaluados  en  término y radicados en GTH / No. De planes de mejoramiento a concertar.</t>
  </si>
  <si>
    <t xml:space="preserve">Una vez realizadas las evaluaciones de desepeño laboral, se establecio que no se requeria implementar planes de mejoramientos a los evaluados, teniendo en cuenta la calificacion obtenida durante el periodo evaluado. </t>
  </si>
  <si>
    <t>DIRECCIONAMIENTO ESTRATÉGICO</t>
  </si>
  <si>
    <t xml:space="preserve">  Jefe Oficina Asesora / Profesionales -  Oficina Asesora de Planeación y Sistemas</t>
  </si>
  <si>
    <t>Actualizaciones de Documentación</t>
  </si>
  <si>
    <t>En el semestre a evaluar se actualizo la siguiente documentación:  
1. Objetivo Institucional Reconocer las Prestaciones Econpomicas y Ordenar el Respectivo Pago.
2. Indicador EDES03 Mediante resolución No 0194 del 12 de febrero de 2016.
3. Ficha de Caracterización del proceso ESDESOPSFC01 Mediante No de Resolución 0653 del 13 de Abril de 2016.
4. Formato Matriz Dofa Institucional ESDESOPSFO09 Mediante No de Resolucuón 0792 del 16 de Mayo de 2016. Quedan pendiente de actulizar: Plan Estratégico Institucional. Anexos al Manual de Calidad Los cuale se han ido actualizando pero los mismos dependen de los procesos misionales por tal motivo se culminara el el II semestre.</t>
  </si>
  <si>
    <t>REVISÓN TÉCNICA  DE LOS DOCUMENTOS DE GESTIÓN DEL SISTEMA INTEGRAL DE GESTION MECI - CALIDAD SEGÚN REQUERIMIENTOS DE LOS PROCESOS.</t>
  </si>
  <si>
    <t xml:space="preserve">Revisión técnica de las solicitudes de modificación o creación de la documentación del Sistema Integrado de Gestión presentadas por los procesos  si se requieren </t>
  </si>
  <si>
    <t xml:space="preserve">Revisión técnica de las solicitudes de modificación o creación de indicadores de Gestión presentadas por los procesos  si se requieren </t>
  </si>
  <si>
    <t xml:space="preserve"> Indicadores de Gestión.</t>
  </si>
  <si>
    <t>No. de revisiones técnicas realizadas /  No.de solicitudes recibidas</t>
  </si>
  <si>
    <t>Durante  el semestre evaluado se recibieron 75 solicitudes de  elaboración, modificación o eliminación  de  documentos, para revisión. Se revisaron técnicamente 57 documentos, quedando pendientes 18 documentos, debido a que fueron recibidos  durante la segunda quincena del mes de de Junio  de 2016, estando dentro de los términos establecidos para dicha revisión. Información que se puede evidenciar en la tabla de excel control de documentos del SIP a cargo de la secretaria de la Oficina Asesora de Planeación y Sistemas.</t>
  </si>
  <si>
    <t>2) TRANSPARENCIA, PARTICIPACIÓN Y SERVICIO AL CIUDADANO</t>
  </si>
  <si>
    <t>ORGANIZAR Y REALIZAR AUDIENCIA PÚBLICA DE RENDICIÓN DE CUENTAS A LA CIUDADANÍA</t>
  </si>
  <si>
    <t xml:space="preserve">1). Base de datos actualizada de  las  de las federaciones y  asociaciones participantes de la Audiencia Pública de Rendición de Cuentas                                                                                                                                                                                                            2) Cronograma aprobado de la programación de   la Audiencia pública de Rendición de Cuentas.                                                                                                                         3) Elaboración y consolidación del Informe de Gestión 2015.                                                                                                      
</t>
  </si>
  <si>
    <t xml:space="preserve">                                                                                                                                                                                 1)  Evento de Audiencia de  Rendición de Cuentas realizada
2)Evaluación final sobre la Audiencia Pública realizada</t>
  </si>
  <si>
    <t>Técnico  -Jefe Oficina Asesora / Oficina Asesora de Planeación y Sistemas</t>
  </si>
  <si>
    <t>Audiencia Publica realizada y Evaluada</t>
  </si>
  <si>
    <t>Nº de productos realizados / Nº de productos programados</t>
  </si>
  <si>
    <t xml:space="preserve">Durante el primer semestre de 2016 se dio cumplimiento a los productos programados asi:
1). Base de datos actualizada de  los ciudadanoss de las federaciones y  asociaciones participantes de la Audiencia Pública de Rendición de Cuentas.                                                                                                                                                                                                       2) Elaboración Cronograma de la programación de   la Audiencia pública de Rendición de Cuentas a la Ciudadanía Gestión 2015.                                                                                                                 3) Elaboración y consolidación del Informe de Gestión 2015. Se encuentra elaborado y publicado en la página Web de la Entidad.                                                                                                    </t>
  </si>
  <si>
    <t>REALIZAR EVENTO DE REVISIÓN POR LA DIRECCIÓN DEL SISTEMA INTEGRAL DE GESTIÓN MECI - CALIDAD</t>
  </si>
  <si>
    <t>1). Informe de la Revisión por la Dirección del Sistema Integral de Gestión Meci- Calidad II semestre 2015.</t>
  </si>
  <si>
    <t>1) Informe de la Revisión por la Dirección del Sistema Integral de Gestión Meci- Calidad I semestre 2015.</t>
  </si>
  <si>
    <t>Presentación de Informes.</t>
  </si>
  <si>
    <t>Informe presentado en terminos de oportunidad / Informe programado.</t>
  </si>
  <si>
    <t xml:space="preserve">Durante el semestre evaluado se presento el Informe de Revisión por la Dirección del segundo semestre 2015, el cual se encuentra publicado en la pagina de intranet de la entidad, desde el 10/03/2016.  </t>
  </si>
  <si>
    <t xml:space="preserve">Durante el periodo a evaluar el  proceso debia darle cumplimiento a la ejecucuón de 15 acciones de mejora contenidas en el Plan de Mejoramiento Institucional de las cuales cumplio 4 al 100%, </t>
  </si>
  <si>
    <t xml:space="preserve">Durante el periodo a evaluar el  proceso debia darle cumplimiento a la ejecucuón de 14 acciones de mejora contenidas en el Plan de Manejo de Riesgos de las cuales cumplio 5 al 100%, </t>
  </si>
  <si>
    <t xml:space="preserve">FORMUALR EL PLAN ANTICORRUPCIÓN Y DE ATENCIÓN AL CIUDADANO Y REALIZAR LOS RESPECTIVOS SEGUIMIENTOS </t>
  </si>
  <si>
    <t xml:space="preserve">Realizar la formulación del Plan de Anticorrupción y de Atención al Ciudadano
</t>
  </si>
  <si>
    <t xml:space="preserve"> Plan de Anticorrupción y de Atención al Ciudadano</t>
  </si>
  <si>
    <t>Se formulo el Plan Anticorrupción y Atención al Ciudadano teniendo en cuenta los nuevos lineamientos del DAFP,  el cual se publico en la página web de la entidad el 31 de marzo de 2016. link: http://www.fps.gov.co/planeacion_gestion_control/planes_programas/plan_anticorrupcion. Acta No 005 - Comite de Desarrollo Administrativo.</t>
  </si>
  <si>
    <t>ELABORAR EL DOCUMENTO DE VIGENCIAS FUTURAS EN LA ENTIDAD</t>
  </si>
  <si>
    <t>1)Elaborar las vigencias futuras para los servicios que lo requieran.</t>
  </si>
  <si>
    <t>Programación presupuestal de la Entidad.</t>
  </si>
  <si>
    <t>Esta actividad no aplica para el periodo a evaluar.</t>
  </si>
  <si>
    <t>ESTABLECER  LA S ESTRATÉGIAS PARA DARLE CUMPLIMIENTO AL  PLAN INSTITUCIONAL DE GESTIÓN AMBIENTAL</t>
  </si>
  <si>
    <t>Presentar las estratégias para cumplir el Plan Institucional de Gestión ambiental</t>
  </si>
  <si>
    <t>Estrategía del Plan Institucional de Gestión Ambiental</t>
  </si>
  <si>
    <t>Presentación de estrategías del Plan Institucional de gestión Ambiental</t>
  </si>
  <si>
    <t>El PIGA fue enviado mediante correo electronico al jefe de la oficina asesora de Planeacion y Sistemas para revision y visto bueno.</t>
  </si>
  <si>
    <t>PRESENTAR LOS INFORMES REQUERIDOS POR EL ENTES EXTERNOS</t>
  </si>
  <si>
    <t>Presentar de manera oportuna los informes a los entes externos (Cámara de Representantes, Congreso de la República, Contraloría General de la República)</t>
  </si>
  <si>
    <t>Presentación de Informes</t>
  </si>
  <si>
    <t>No de informes presentados / No de informes programados.</t>
  </si>
  <si>
    <t>Se presento el Informe Anual Consolidado a la Contraloria General de la Republica, como consta en el certificado de Acuse de aceptación de la rendición del 29/02/2016. Se presento el Informe a la Camara de Representantes mediante el No de radicado 20161200056581 del 07 de Abril de 2016, Evidencia que se puede verificar en la TRD 120.53.01.
Se presento el Informe al congreso mediante correo electrónico el 10 de mayo de 2016. Evidencia que se puede verificar en la TRD 120.53.01.</t>
  </si>
  <si>
    <t>Jefe Oficina Asesora de Planeación y Sistemas - Profesional II  / Oficina Asesora de Planeación y Sistemas</t>
  </si>
  <si>
    <t>No de acciones de mejora documentatas oportunamente/ No acciones de mejora identificadas en el semestre.</t>
  </si>
  <si>
    <t>Durante el semestre a evaluar se detectaron 4 acciones de mejora y se documentaron en oportunidad 3</t>
  </si>
  <si>
    <t>3) GESTIÓN DE TALENTO HUMANO</t>
  </si>
  <si>
    <t>Director General /  Jeje de la Oficina Asesora de Planeación y  Sistemas</t>
  </si>
  <si>
    <t>Se realizaron en términos de oportunidad  tres (3) evaluaciones de desempeño  funcionarios del Proceso Direccionamiento Estratégico: los cuales fueron concertados dentro de los términos establecidos y radicados el el Grupo Interno de Trabajo Gestión de Talento Humano: 
Mauricio Villaneda Jimenez: febrero de 2015
Maria Flor Lara: 10 de febrero de 2016
Willson Beltran: 10 de febrero de 2016</t>
  </si>
  <si>
    <t>100% Planes De Mejoramiento Concertados y Evaluados en  Término</t>
  </si>
  <si>
    <t>No aplica para el periodo a evaluar</t>
  </si>
  <si>
    <t>DESARROLLAR LOS PRODUCTO PARA ORGANIZAR Y ADMINISTRAR  EL ARCHIVO DE GESTIÓN DE LA OFICINA ASESORA DE PLANEACIÓN Y SISTEMAS</t>
  </si>
  <si>
    <t xml:space="preserve">1) Realizar la transferencia  de las carpetas al archivo central según lo establecido en cronograma de transferencias primarias ( 10 de noviembre)
</t>
  </si>
  <si>
    <t xml:space="preserve">Auxiliar de Oficina / Oficina Asesora de Planeación y Sistemas </t>
  </si>
  <si>
    <t>DESARROLLAR LOS PRODUCTO PARA ORGANIZAR Y ADMINISTRAR  EL ARCHIVO DE GESTIÓN DE LA DIRECCIÓN GENERAL</t>
  </si>
  <si>
    <t xml:space="preserve">1).Realizar la transferencia  de las carpetas al archivo central según lo establecido en cronograma de transferencias primarias . (27 de mayo)                                                                                                                                                                                                                        </t>
  </si>
  <si>
    <t>Secretaria Ejecutiva/ Dirección General</t>
  </si>
  <si>
    <t>Se realizo la transferencia  de las carpetas al archivo central según lo establecido en cronograma de transferencias primarias el día 24 de Mayo de 2016</t>
  </si>
  <si>
    <t>REALIZAR LOS REGISTROS RELACIONADOS CON LA UTILIZACIÓN DE LOS VEHÍCULOS, ASÍ COMO LOS CONSUMOS DE GASOLINA, ACEITE Y DEMÁS INSUMOS DE LOS AUTOMOTORES</t>
  </si>
  <si>
    <t>Mantener actualizada la ficha técnica del vehiculo asiganado con los registros de los  mantenimientos y reparaciones efectuadas al mismo</t>
  </si>
  <si>
    <t>Conductor mecánico/ Dirección General</t>
  </si>
  <si>
    <t>Oportunidad en las labores de mantenimiento de vehículos</t>
  </si>
  <si>
    <t>No de reparaciones y mantenimientos efectuados en el periodo  / No de reparaciones y mantenimientos requeridos por el vehículo</t>
  </si>
  <si>
    <t xml:space="preserve">Durante el I semestre se realizaron los siguientes mantenimientos tal y como se evidencia en la ficha técnica del vehiculo CHEVROLET CAPTIVA 2015 ODT -069
A los 36,677  km se le realizo Rodamientos de Ruedas, revisión de frenos, pastillas,  y bandas; revisión suspención y dirección; Rectificación discos delanteros y traseros; Rectificación y recisión frenos delanteros y traseros. 
A los 39,868  km se le realizo Bujás encendido; Aceite de la trasnmisión manual; Rodamientos de Ruedas; Revisión de feenos pastillas y bandas; balanceo; Alineación Revisión Suspención y Dirección. 
A los 42,600  km Aceite de motor y filtro de aceite; Elementro del filtro de aire; cambio de filtro aire acondicionado. 
A los 47,976 km Correa de mando auxiliar del motor; Aceite de motor y filtro de aceite, Elemento de filtro de airew, Revisión de frenos pastillas y bandas; Alineación, Revisión suspencion, Dirección, Revisión de luces-cambio de bombillos.
A los 47,980  km Cambio de selonoide admisión , cambio de selonoide escape.
</t>
  </si>
  <si>
    <t>Para el período 2015-2016, se debía concertar compromisos laborales para tres (3) funcionarios del Proceso Direccionamiento Estratégico: los cuales fueron concertados dentro de los términos establecidos y radicados el el Grupo Interno de Trabajo Gestión de Talento Humano: 
Mauricio Villaneda Jimenez:  febrero de 2016
Maria Flor Lara: 10 de febrero de 2016
Willson Beltran: 10 de febrero de 2016</t>
  </si>
  <si>
    <t xml:space="preserve"> PROCESO GESTIÓN COBRO</t>
  </si>
  <si>
    <t>REALIZAR LA GESTIÓN DE COBRO A LOS ENTES TERRITORIALES Y NACIONALES POR CONCEPTO DE CUOTAS PARTES FCN Y PROSOCIAL</t>
  </si>
  <si>
    <t>% De cobros tramitados por concepto de cuotas partes.</t>
  </si>
  <si>
    <t xml:space="preserve">Profesional IV, III, I </t>
  </si>
  <si>
    <t>% de cuentas GESTIÓNadas por cuotas partes</t>
  </si>
  <si>
    <t>(Nº de cuentas GESTIÓNadas por cuotas partes/  Total de cuentas por cobrar de cuotas partes)*100</t>
  </si>
  <si>
    <t xml:space="preserve">Durante el I semestre de 2016,  se gestionaron 305 cobros por cuotas partes (FPS: 270 y PROSOCIAL: 35), frente a un total de  306  cuentas por cobrar de cuotas partes . 
La evidencia se encuentra en los expedientes virtuales del proceso gestión de cobro en el aplicativo ORFEO, TRD, serie 201640502601.  </t>
  </si>
  <si>
    <t>REALIZAR LA GESTIÓN DE COBRO A PERSONAS NATURALES Y JURÍDICAS EN ESTADO DE MOROSIDAD, POR CONCEPTO DE ARRENDAMIENTO DE BIENES MUEBLES E INMUEBLES.</t>
  </si>
  <si>
    <t>% De cobros tramitados por concepto de bienes muebles e inmuebles.</t>
  </si>
  <si>
    <t xml:space="preserve">Profesional </t>
  </si>
  <si>
    <t>% de deudores en mora GESTIÓNados por concepto de arrendamiento de bienes muebles e inmuebles.</t>
  </si>
  <si>
    <t>(Nº de deudores en mora GESTIÓNados por arrendamiento de bienes muebles e inmuebles / Total de deudores en morosidad) *100.</t>
  </si>
  <si>
    <t>No aplica para el I semestre de 2016, por cuanto no resultaron deudores en mora, razón por la cual no hubo agotamiento de cobro persuasivo por este concepto. 
La evidencia se encuentra en el SIIF.</t>
  </si>
  <si>
    <t>REALIZAR LA GESTIÓN DE COBRO A LOS APORTANTES MOROSOS DEL SGSSS .</t>
  </si>
  <si>
    <t>% De cobros tramitados por concepto de aportes al SGSSS en mora.</t>
  </si>
  <si>
    <t xml:space="preserve">% de aportantes morosos del SGSSS, GESTIÓNados. </t>
  </si>
  <si>
    <t>(Nº de aportantes morosos del SGSSS GESTIÓNados / Total de aportantes en morosidad) *100.</t>
  </si>
  <si>
    <t xml:space="preserve"> Durante el  I semestre de 2016, se gestionaron 197 aportantes morosos del SGSSS frente a 197 aportantes en morosidad.  
La evidencia se encuentra en Radicacion Masiva Orfeo. </t>
  </si>
  <si>
    <t>PRESENTAR LOS RECOBROS  AL FOSYGA   (NO POS), POR FALLOS DE TUTELA Y/0 COMITÉ TÉCNICO CIENTÍFICO-CTC.</t>
  </si>
  <si>
    <t>% De recobros tramitados ante el FOSYGA por concepto de suministros NO POS (CTC Y TUTELAS).</t>
  </si>
  <si>
    <t>% Recobros al FOSYGA</t>
  </si>
  <si>
    <t>(No. recobros presentados al FOSYGA/ Total recobros  a tramitar) *100.</t>
  </si>
  <si>
    <t>Durante el I semestre de 2016, se presentaron 6 recobros al FOSYGA , frente a un total de 6 recobros a tramitar.   
La evidencia se encuentra en la carpeta de RECOBROS. No. 4002702.</t>
  </si>
  <si>
    <t>PROYECTAR ACTOS ADMINISTRATIVOS PARA EL PAGO DE CUOTAS PARTES  DE FCN Y PROSOCIAL.</t>
  </si>
  <si>
    <t>% De actos administrativos realizados para pago de cuotas partes.</t>
  </si>
  <si>
    <t>Gestión para pago de cuotas partes</t>
  </si>
  <si>
    <t>(No. De actos administrativos realizados /Total de cuentas a pagar) * 100</t>
  </si>
  <si>
    <t>Durante el I semestre de 2016, se realizaron 12 actos administrativos, frente a 12 cuentas a pagar.  
La evidencia se encuentra en  FORMATO PARA SOLICITUD DE CDP - CUOTAS PARTES  POR PAGAR CODIGO:APGCBSFIFO01.</t>
  </si>
  <si>
    <t>EFICIENCIA ADMINISTRATIVA</t>
  </si>
  <si>
    <t>PROYECTAR y TRAMITAR LOS REQUERIMIENTOS Y/O RECURSOS A INTERPONER ANTE ACREEDORES Y DEUDORES POR CONCEPTO DE CUOTAS PARTESY ANTE LOS APORTANTES MOROSOS DEL SGSSS.</t>
  </si>
  <si>
    <t>% De requerimientos y/o recursos a responder y/o interponer.</t>
  </si>
  <si>
    <t>Sustentación de Requerimientos y/o Interposición de Recursos</t>
  </si>
  <si>
    <t>(No. de requerimientos a sustentar o recursos a interponer / Total de requerimientos radicados) *100.</t>
  </si>
  <si>
    <t>Durante el I semestre de 2016, se adelantó el 70% de la modificación del documento: Procedimiento APGCBSFIPT01  RECOBROS AL FOSYGA, (realizando su presentación, revisión técnica y transversalidad), frente a 1  documento a actualizar.  
La evidencia se encuentra en el documento desolicitud de modificación de documentos en expediente 405 5203.</t>
  </si>
  <si>
    <t>Durante el I semestre de 2016, se realizaron 4 acciones  de mejora ejecutadas oportunamente  y 3 con avance de  56.59, frente a 7 acciones de mejora documentadas.  
La evidencia se encuentra en el Plan de Mejoramiento Institucional. (acciones correctivas).</t>
  </si>
  <si>
    <t>Durante el I semestre de 2016, se realizaron 2 acciones  de mejora ejecutadas oportunamente y  y dos con avance así: 0.70 de 1 y 163 de 248, frente a 4 acciones de mejora documentadas.  
La evidencia se encuentra en el Plan de Manejo de Riesgos de la entidad (acciones preventivas).</t>
  </si>
  <si>
    <t xml:space="preserve">Durante el I semestre de 2016, se documentaron  4 (Mejoramiento:2, Riesgos:1  y Fortalecimiento:1) acciones de mejora  frente a 4 acciones de mejora identificadas en el semestre.  
La evidencia se encuentra en los Planes de Mejoramiento, Riesgos y Fortalecimiento. </t>
  </si>
  <si>
    <t>DESARROLLAR LOS PRODUCTOS PARA ORGANIZAR Y ADMINISTRAR  EL ARCHIVO DE GESTIÓN.</t>
  </si>
  <si>
    <t>1). Realizar la transferencia  de las carpetas al archivo central según lo establecido en el cronograma de transferencia documental de la presente vigencia.(31 de octubre)</t>
  </si>
  <si>
    <t>Auxiliar Administrativo</t>
  </si>
  <si>
    <t xml:space="preserve">Gestión documental </t>
  </si>
  <si>
    <t>(No. De Productos realizados dentro de oportunidad /Total de productos programados) * 100</t>
  </si>
  <si>
    <t>No aplica para el I semestre de 2016, por cuanto no hay productos programados para el período y, la transferencia de los expedientes al archivo central según lo establecido en el cronograma de transferencia documental de la presente vigencia, se producirá el próximo 31 de octubre de 2016.  
La evidencia se encuetra en el cronograma de transferencia documental del Proceso Gestión Documental.</t>
  </si>
  <si>
    <t>FORTALECER LOS MECANISMOS DE COMUNICACIÓN ORGANIZACIONAL E INFORMATIVA PARA PROYECTAR LOS RESULTADOS DE LA GESTIÓN DE LA ENTIDAD</t>
  </si>
  <si>
    <t>Profesional</t>
  </si>
  <si>
    <t>(No. de conciliaciones  atendidas   /No. de conciliaciones requeridas ) * 100</t>
  </si>
  <si>
    <t xml:space="preserve">No aplica para el I semestre de 2016, por cuanto no resultaron conciliaciones a atender por parte del proceso.   
Se remitieron las solicitudes de conciliacion mediante correos electrónicos de fechas 19-may-16 y 13-jun-16, igual que con memorando COB 20164050052523 de fecha 01-jul-16; resiltando información para tal efecto.  
La evidencia se encuentra en el PC del Coordinador del GIT Gestión de Cobro, el radicado en el aplicativo ORFEO y en SIIF.
</t>
  </si>
  <si>
    <t>Coordinadora Grupo Interno de Trabajo de Presupuesto y Gestión de Cobro</t>
  </si>
  <si>
    <t>Durante el I semestre de 2016, se concertaron 4 (Olga Cardona) compromisos laborales en término y radicados en GTH, frente a 4  compromisos laborales a concertar.  
La evidencia se encuentra en el Proceso Gestión de Talento Humano.</t>
  </si>
  <si>
    <t>No aplica para el I semestre de 2016, por cuanto los funcionarios que hacen parte de este proceso  (Olga Cardona), no tienen evaluaciones de desempeño  pendientes en el período evaluado.
La evidencia se encuentra en el Proceso Gestión de Talento Humano.</t>
  </si>
  <si>
    <t>No aplica para el I semestre de 2016, por cuanto los funcionarios que hacen parte de este proceso  (Olga Cardona), no tienen planes de mejoramiento a concertar.
La evidencia se encuentra en el Proceso Gestión de Talento Humano.</t>
  </si>
  <si>
    <t>ASISTENCIA JURÍDICA</t>
  </si>
  <si>
    <t>REALIZAR SEGUIMIENTO A LA DEFENSA JUDICIAL DE LA ENTIDAD</t>
  </si>
  <si>
    <t>Realizar seguimiento a  los informes de apoderados externos</t>
  </si>
  <si>
    <t>Jefe Oficina Asesora jurídica</t>
  </si>
  <si>
    <t>Nivel de cumplimiento en el seguimiento a la Defensa Judicial</t>
  </si>
  <si>
    <t>No. De seguimientos realizados / No. De seguimientos programados</t>
  </si>
  <si>
    <t>Durante el primer semestre 2016 se realizo el Seguimiento y la supervisión a la defensa judicial de la entidad para atender las actuaciones a través de los 14 apoderados externos por la Oficina Asesora Jurídica así:  Yolanda Murcia 6, Francisco Rocha 6, Carlos Serrano 6, Elias Enrique Cabello 6, Luis Jose Vega 6, Carlos Cardozo 6, Sergio Tovar Sanin 6, Luis Alejandro Melo Quijano 6, Astrid Ayus 6, Jaime Zapata 5, Juan de la Cruz Vanegas Suarez 6, Rubby Angarita de Diaz 5, Alvaro Mauricio Buelvas Jayk 5, Pedro Ariel Ariza Pinzón 4. Evidencia en las carpetas TRD – 130-23-06 INFORMES PLOTER.</t>
  </si>
  <si>
    <t>EVALUAR LOS EXPEDIENTES RECIBIDOS PARA DAR O  NO  INICIO AL PROCESO DE COBRO COACTIVO Y LIBRAR MANDAMIENTOS DE PAGO EN TÉRMINOS DE OPORTUNIDAD DE LOS EXPEDIENTES AVOCADOS</t>
  </si>
  <si>
    <t>1). % de expedientes avocados
2) % de mandamientos de pago generados oportunamente</t>
  </si>
  <si>
    <t>1) % de expedientes avocados
2) % de mandamientos de pago generados oportunamente</t>
  </si>
  <si>
    <t>Funcionario Ejecutor - Jefe Oficina Asesora jurídica</t>
  </si>
  <si>
    <t>Expedientes Avocados mandamiento de pagos generados.</t>
  </si>
  <si>
    <t>No de productos ejecutados /                              No de productos programados.</t>
  </si>
  <si>
    <t>Durante el primer semestre de 2016, se iniciaron seis (6) procesos de cobro coactivo remitidos por la Subdirección Financiera correspondiente a las siguientes entidades: 2016-0001 MUNICIPIO DE OBANDO, 2016-0002 MUNICIPIO DE PUEBLO RICO, 2016-0003 MUNICIPIO ROLDANILLO, 2016-0004 MUNICIPIO DE PUERTO BERRIO, 2016-0005 MUNICIPIO DE PUEBLO VIEJO, 2016-0006 MUNICIPIO DE LA CUMBRE; de los cuales se libraron mandamientos de pago en términos de oportunidad correspondiente.</t>
  </si>
  <si>
    <t xml:space="preserve">REALIZAR LA LIQUIDACIÓN DE CONTRATOS </t>
  </si>
  <si>
    <t>Cumplimento al 100% de los contratos que requieren ser liquidados y finalizados con documentación completa</t>
  </si>
  <si>
    <t>Jefe Oficina Asesora jurídica/Encargado de la liquidación de contratos</t>
  </si>
  <si>
    <t>Oportunidad en la liquidación de contratos.</t>
  </si>
  <si>
    <t>No de contratos liquidados en términos de oportunidad  / No total de contratos con documentación completa para liquidar</t>
  </si>
  <si>
    <t xml:space="preserve">
En el I semestre de 2016, se liquidaron en terminos de oportunidad los siguientes contratos. Contrato 046 de 2014, 056 de 2014, 104 de 2015,125 de 2015,177 de 2015,  046 de 2016, 048 de 2016, 049 de 2016, 136 de 2016, 167 de 2016, 168 de 2016 y 208 de 2016. Asi mismo el proceso de Asistencia Juridica durante el I semestre gestiono ante los supervisores el envio de la  documentacion completa para efectos de liquidacion de contratos, a traves de los siguientes memorandos.  OAJ20161300002973,OAJ20161300048793,OAJ20161300002963,OAJ20161300048703,OAJ20161300002983,OAJ20161300048813,OAJ20161300003113,OAJ20161300048803,OAJ20161300002883,OAJ20161300006363,OAJ20161300048743 OAJ20161300002953,OAJ20161300006463,OAJ20161300048753.OAJ20161300002873,OAJ20161300006303,OAJ20161300048683.OAJ20161300006353,OAJ20161300006403,OAJ20161300006383,OAJ20161300048763,OAJ20161300048693,OAJ20161300006383.OAJ20161300048763.Evidencia TRD 1305203 y TRD 1302306.
</t>
  </si>
  <si>
    <t xml:space="preserve">En el primer semestre de 2016, se documentaron en  el plan de mejoramiento institucional, 5 acciones de mejora: CI10015, CI02116,CI03516, CI03616,CI03816, de las cuales 4 se cumplieron al 100%. </t>
  </si>
  <si>
    <t>En el primer semestre de 2016, se documentaron en el plan de riesgos dos (2) acción de mejora, las cuales fueron cumplidas oportunamente: hallazgo  CA-000116-P, correspondiente a la desactualización de documentos del SIG y CA-000116-P, que la base de datos del SIGEP no contiene datos reales.</t>
  </si>
  <si>
    <t>REGISTRAR EL 100% DE LOS CONTRATOS EN EL APLICATIVO "HOJA DE VIDA PROVEEDORES"</t>
  </si>
  <si>
    <t>Registrar el 100% de los contratos  en el aplicativo "Hoja de Vida Proveedores" para que los supervisores de los contratos evalúen los contratos designados</t>
  </si>
  <si>
    <t xml:space="preserve">Administrador del aplicativo hoja de vida evaluación de proveedores de la Oficina Asesora Jurídica </t>
  </si>
  <si>
    <t>Contratos registrados en el aplicativo</t>
  </si>
  <si>
    <t xml:space="preserve">No. De contratos registrados en el aplicativo Hoja de vida Proveedores / 
No. De contratos celebrados </t>
  </si>
  <si>
    <t>En el aplicativo hoja de vida de proveedores del FPS se registraron 209 contratos, 6 invitaciones publicas, 11 ordenes de compra, las cuales fueron celebradas en el primer semestre de 2016. Evidencia aplicativo hoja de vida de proveedores intranet Fondo.</t>
  </si>
  <si>
    <t xml:space="preserve">Profesional Especializado Grado 14 (E.) </t>
  </si>
  <si>
    <t>En el I semestre se actualizaron y aprobaron los siguientes documentos  mediante acto administrativo: 1. Caracterización proceso asistencia jurídica, 2. Registró hojas de vida y contratos en el SIGEP Y 3. Supervisión contratos de representación judicial del FPS a nivel nacional,  aprobados mediante Resolución No. 1100 del 27 de junio de 2016.</t>
  </si>
  <si>
    <t>Durante el I semestre del 2016 fueron documentados en terminos de oportunidad las no conformidades potenciales CA-000116-P, correspondiente a la desactualización de documentos del SIG y CA-000116-P, la base de datos del SIGEP no contiene datos reales. Evidencia correo electronico de fecha 18/04/2016 de Yeris de la Hoz. Y las nos conformidades reales con código CI10015, CI02116,CI03516, CI03616,CI03816.Evidencia correos electronicos de fechas 02/02/2016, 25/02/2016, 15/04/2016 y 18/04/2016 de Carlos Habib.</t>
  </si>
  <si>
    <t>Jefe Oficina Asesora Jurídica</t>
  </si>
  <si>
    <t xml:space="preserve">Se concertaron dos compromisos laborales a realizar del 01 de Febrero de 2016 al 31 de Enero de 2017, correspondiente a las funcionarias Dra. Maria Margarita Cárdenas Cortés y  Dra. Nancy Estella Bautista, los cuales fueron entregados a Talento Humano. Evidencia carpeta de documentos de apoyo evaluacion de desempeño OAJ- 2016.                                                                                                                                              </t>
  </si>
  <si>
    <t xml:space="preserve"> No. De Evaluaciones de desempeño  en  término y radicados en GTH / No. De evaluaciones del desempeño a realizar.</t>
  </si>
  <si>
    <t xml:space="preserve">Se realizaron dos evaluaciones de dempeño en terminos, las cuales fueron entregadas a Gestión Talento Humano,así: Dra. Maria Margarita Cárdenas Cortés el 11/02/2016  y  Dra. Nancy Estella Bautista, el 12/02/2016.  Evidencia carpeta de documentos de apoyo evaluacion de desempeño OAJ- 2016.                  </t>
  </si>
  <si>
    <t xml:space="preserve">100% Planes De Mejoramiento individualo Concertados y Evaluados en  Término correspondientes al periodo a evaluar  </t>
  </si>
  <si>
    <t>No. De planes de mejoramiento individual concertados y evaluados  en  término y radicados en GTH / No. De planes de mejoramiento individual  a concertar.</t>
  </si>
  <si>
    <t>En el primer semestre de 2016 se realizaron 5 conciliaciones, evidencias memorando OAJ-20161300014853, febrero con OAJ-20161300023603, Marzo mediante OAJ-20161300029533, abril con OAJ-20161300041353, en mayo OAJ-201613000049593 y para la conciliación del mes de Junio se presentará dentro de los 10 dias habiles del mes de Julio de 2016, de conformidad con el procedimiento.</t>
  </si>
  <si>
    <t xml:space="preserve">DESARROLLAR LOS PRODUCTOS PARA ORGANIZAR Y ADMINISTRAR  EL ARCHIVO DE GESTIÓN  </t>
  </si>
  <si>
    <t xml:space="preserve">1). Realizar la transferencia  de las carpetas al archivo central según lo establecido en cronograma de transferencias primarias (31 de mayo)
</t>
  </si>
  <si>
    <t xml:space="preserve">1). Realizar la transferencia  de las carpetas al archivo central según lo establecido en cronograma de transferencias primarias (31 de octubre)
</t>
  </si>
  <si>
    <t xml:space="preserve">Jefe Oficina Asesora Jurídica/Encargado del archivo de gestión del proceso </t>
  </si>
  <si>
    <t>Durante el primer semestre de 2016, la Oficina Asesora Juridica a traves del funcionario encargado cumplio a cabalidad la transferencia documental al archivo central; transferencia documental programada y realizada el 31 de Mayo de 2016.</t>
  </si>
  <si>
    <t>MEDICION Y MEJORA</t>
  </si>
  <si>
    <t>REALIZAR EL SEGUIMIENTO AL PLAN DE ANTICORRUPCIÓN Y ATENCIÓN AL CIUDADANO</t>
  </si>
  <si>
    <t xml:space="preserve">Realizar seguimento al Plan Anticorrupcón y Atención al Ciudadano (dic. marl); </t>
  </si>
  <si>
    <t>Realizar seguimento al Plan Anticorrupcón y Atención al Ciudadano (abr. jul); (agos - nov)</t>
  </si>
  <si>
    <t>Profesional II / Oficina Asesora de Planeación y Sistemas</t>
  </si>
  <si>
    <t>Seguimiento al Plan de  Anticorrupcón y Atención al Ciudadano</t>
  </si>
  <si>
    <t xml:space="preserve">(No. De Productos realizados  /No. De productos programados </t>
  </si>
  <si>
    <t xml:space="preserve">Se envió por medio de correo electronico con fecha del 03 de mayo de 2016  matriz Plan Anticorrupción y de Atención al Ciudadano al Grupo de Trabajo Control Interno para seguimiento . </t>
  </si>
  <si>
    <t>CONSOLIDACIÓN DE LOS PRODUCTOS Y /  SERVICIOS NO CONFORMES DE LA ENTIDAD</t>
  </si>
  <si>
    <t>Envíar trimestralmente matriz con la consolidación de los productos no conformes, (oct - dic) (ene- marzo)</t>
  </si>
  <si>
    <t>Envíar trimestralmente matriz con la consolidación de los productos no conformes, (abr - jun) (jul- sep)</t>
  </si>
  <si>
    <t>Consolidación de los productos y / o servicos  no conformes</t>
  </si>
  <si>
    <t>Durante el primes semestre del 2016 se consolidaron y enviaron al Grupo de Trabajo de Control Interno los productos no conformes reportados durante le IV trimestre 2015 y I trimestre 2016. esto mediante correos de los dias 25/02/2016 y 19/04/2016.</t>
  </si>
  <si>
    <t>ASESORAR A LOS PROCESOS  EN LA  FORMULACIÓN DE HALLAZGOS Y REPORTE DE PLAN DE MANEJO DE RIESGOS</t>
  </si>
  <si>
    <t>Realizar asesoria en la documentación  de acciones preventivas a los procesos que se le identifique no conformidades reales</t>
  </si>
  <si>
    <t>Asesoría en la formulación de Planes de Manejo de Riesgos</t>
  </si>
  <si>
    <t>No. de asesorías en la documentacón de acciones preventivas  realizadas /  No. De procesos a documentar</t>
  </si>
  <si>
    <t xml:space="preserve">Durante el semestre se realizó 19  Asesorias para la Documentación de acciones preventivas de todos los procesos.  Evidencia se puede verificar en correo electronico de funcionaria encargada de la Administración de las Acciones preventivas a través del Plan de Manejo de Riesgos yerisdh@fondo. </t>
  </si>
  <si>
    <t xml:space="preserve">CONSOLIDAR Y REPORTAR DOS AVANCES  DE LAS ACCIONES PREVENTIVAS DEL PLAN DE MANEJO DE RIESGO </t>
  </si>
  <si>
    <t xml:space="preserve">1). Presentación del Analisis al Mapa de riesgos  y publicación; segundo semestre 2015.
</t>
  </si>
  <si>
    <t xml:space="preserve">1) Presentación del Analisis al Mapa de riesgos al Equipo Operativo MECI - CALIDAD y publicación; primer semestre 2016.
</t>
  </si>
  <si>
    <t>Profesional II / Jefe Oficina Asesora de Planeación y Sistemas</t>
  </si>
  <si>
    <t>Analisis del Mapa de Riesgo.</t>
  </si>
  <si>
    <t>Se envió correo electronico con fecha del 19 de febrero de 2016 solicitando la publicación del  informe al Analisis del Riesgo  II semestre de 2015 , Información se puede verificar en la Intranet de la entidad.  Link  http://fondo/INFO_ANALISIS_II_SEMES2015.pdf</t>
  </si>
  <si>
    <t>Durante I semestre de la vigencia se identificaron cuatro no conformidades  para las cuales se documentaron dentro de los terminos de oportunidad un total de cuatro Acciones Correctivas</t>
  </si>
  <si>
    <t xml:space="preserve">MONITOREAR EL PLAN DE MANEJO DE RIESGOS </t>
  </si>
  <si>
    <t>Realizar dos monitoreos al plan de manejo de Riesgos a las no conformidades documentadas</t>
  </si>
  <si>
    <t>Monitoreos Realizados</t>
  </si>
  <si>
    <t>No de monitoreos realizados en el semestre / No de monitoreos programados</t>
  </si>
  <si>
    <t xml:space="preserve">Durante el primer semestre se realizó monitoreo de las acciones preventivas implementadas en el PMR a todos los procesos, del 23 al 29 de feb y del 16 al 20 de mayo. Información se puede verificar en formato fisico del cronograma. </t>
  </si>
  <si>
    <t xml:space="preserve">MONITOREAR EL PLAN DE MEJORAMIENTO INSTITUCIONAL </t>
  </si>
  <si>
    <t>Realizar dos monitoreos al plan de manejo de mejoramiento  a las no conformidades documentadas</t>
  </si>
  <si>
    <t>Profesional III / Jefe Oficina Asesora de Planeación y Sistemas</t>
  </si>
  <si>
    <t>No de monitoreos realizados en el trimestre / No de monitoreos programados</t>
  </si>
  <si>
    <t>Durante el primer semestre se realizó monitoreo de las acciones correctivas implementadas en el PMI a todos los procesos, del 23 al 2 20 de mayo. Información se puede verificar en el equipo de computo del funcionario responsable.</t>
  </si>
  <si>
    <t>Profesional / Jefe Oficina Asesora de Planeación y Sistemas</t>
  </si>
  <si>
    <t>Durante el primer semestre se implementaron 26 acciones correctivas d e las cuales 10 fueron cumplidas al 100% alcanzando un cumplimiento del 38%.</t>
  </si>
  <si>
    <t>Durante le primer semestre se implementaron un total de 11 acciones preventivas de las cuales 6 fueron cumplidas en un 100% alcanzando un nivel de cumplimiento del 55%</t>
  </si>
  <si>
    <t>Jefe Oficina Asesora de Planeación y Sistemas</t>
  </si>
  <si>
    <t>SEGUIMIENTO Y EVALUACIÓN INDEPENDIENTE</t>
  </si>
  <si>
    <t>ELABORAR DOS PROGRAMAS ANUALES  DE AUDITORÍAS; DE EVALUACIÓN INDEPENDIENTE Y DEL SISTEMA INTEGRAL DE GESTIÓN  Y PRESENTARLOS AL COMITÉ COORDINADOR DEL SISTEMA DE CONTROL INTERNO Y CALIDAD PARA SU ADOPCIÓN Y Publicación</t>
  </si>
  <si>
    <t>Elaborar Dos Programas de Auditoría  aprobados por el Comité Coordinador del Sistema de Control Interno y Calidad  y Públicados.</t>
  </si>
  <si>
    <t>Jefe de la Oficina de Control Interno y/o quien haga sus veces</t>
  </si>
  <si>
    <t>Programa de Auditorias elaborados, aprobados y Públicados</t>
  </si>
  <si>
    <t>No. De Programas de Auditorías Elaborados,  Aprobados y Públicados \ No. Programas de Auditorías Planeados para la vigencia.</t>
  </si>
  <si>
    <t>El pasado 13/01/2016 (Acta No. 001) y resolución 0010 del 14/01/2016 el Grupo de Trabajo Control Interno presentó ante el Comité Coordinador del Sistemas de Control Interno y Calidad, los programas anuales de auditorias de Evaluación Independente y Sistema Integral de Gestión MECI CALIDAD de la vigencia 2016 para su respectiva aprobación, evidencias soportadas segun acta No. 001 en la carpeta actas comite control interno 2016 TRD 110-08-09. asi mismo los programas se encuentran publicados en la Intranet 
http://fondo/plantilla.asp?id=Control_interno.asp</t>
  </si>
  <si>
    <t>COORDINAR LA EJECUCION DEL PROGRAMA ANUAL DE AUDITORIAS DE EVALUACION INDEPENDIENTE QUE CONTENGA LA REALIZACIÓN DE SETENTA Y TRES AUDITORÍAS INTERNAS DE EVALUACIÓN INDEPENDIENTE Y 25 AUDITORIAS DE SEGUIMIENTO A PLANES INSTITUCIONALES.</t>
  </si>
  <si>
    <t>1). Realizar Cuarenta y tres (43) Auditorias de Evaluación Independiente.                                                                                                 2)Realizar doce (12) Auditorias de Seguimiento a Planes Institucionales.</t>
  </si>
  <si>
    <t xml:space="preserve">1) Realizar  treinta  (30) Auditorias de Evaluación Independiente.               
2)Realizar trece (13) Auditorias de Seguimiento a Planes Institucionales. </t>
  </si>
  <si>
    <t xml:space="preserve">Jefe de la Oficina de Control Interno y/o quien haga sus veces - Profesionales </t>
  </si>
  <si>
    <t>Auditorias ejecutadas</t>
  </si>
  <si>
    <t>No. de  Auditorías Internas de evaluación independiente ejecutadas  /                                                                                                                                                                                                                                                                                                                                            No. de  Auditorías Internas de evaluación independiente realizadas</t>
  </si>
  <si>
    <r>
      <t xml:space="preserve">Durante el primer semestre de 2016, se dio cumplimiento a los productos programados asi:
</t>
    </r>
    <r>
      <rPr>
        <b/>
        <sz val="28"/>
        <rFont val="Arial Narrow"/>
        <family val="2"/>
      </rPr>
      <t>1,</t>
    </r>
    <r>
      <rPr>
        <sz val="28"/>
        <rFont val="Arial Narrow"/>
        <family val="2"/>
      </rPr>
      <t xml:space="preserve"> según programa anual de auditoria tipo evaluación independiente se debian realizar un total de 44 auditorias de las cuales fueron realizadas un total de 27 en terminos de oportunidad; no se realizaron 17 auditorias por las siguientes razones.  
A, Por falta de presupuesto para viaticos no se realizaron 8 auditorias a las oficinas a nivel nacional que se debian realizar en el mes de abril y mayo de 2016, informacion suministrada de forma verbal por la Subdirectora Financiera.
B, Por falta de personal a cargo de la oficina no se logro realizar 8 auditorias programadas para los meses de mayo y junio (Servicio de Salud, Division Central, Subdirección Prestaciones Sociales, Bienes Transferidos, Servicios Administrativos, Gestion de Cobro, Gestion Documental, Prestaciones economicas).
C, No se realizo la auditoria al Hacer del proceso de la Oficina Asesora Juridica en el mes de Marzo - Abril toda vez que el proceso no tuvo disponiblidad para atender la auditoria.  </t>
    </r>
    <r>
      <rPr>
        <b/>
        <sz val="28"/>
        <rFont val="Arial Narrow"/>
        <family val="2"/>
      </rPr>
      <t>CUMPLIMIENTO DEL PROGRAMA 61%
2,</t>
    </r>
    <r>
      <rPr>
        <sz val="28"/>
        <rFont val="Arial Narrow"/>
        <family val="2"/>
      </rPr>
      <t xml:space="preserve">Durante el primer semestre de 2016 el Grupo de Trabajo de Control Interno realizo el seguimiento a los diferentes planes institucionales asi:
ENERO: se realizo oportunamente los seguimiento a los planes PMI, PMR, PLAN FORTALECIMIENTO DEL SIG, PLAN ESTRATEGICO, INDICADORES DE GESTION, PNC. SE REALIZO EXTEMPORANEO EL SEGUIMIENTO AL PLAN DE ACCION.
MARZO: se realizo el seguimiento al PLAN DE FORTALECIMIENTO DEL SIG Y PLAN DE MEJORAMIENTO DE LA GESTION ETICA.
ABRIL: se realizo el seguimiento al PMR, PMI y PLAN ESTRATEGICO.
MAYO: se realizo seguimiento al PLAN ANTICORRUPCION Y DE ATENCION AL CIUDADANO Y PLAN DE FORTALECIMIENTO. Evidencia en la Intranet y pagina WEB del FPS.
</t>
    </r>
    <r>
      <rPr>
        <b/>
        <sz val="28"/>
        <rFont val="Arial Narrow"/>
        <family val="2"/>
      </rPr>
      <t>CUMPLIMIENTO DEL 93%</t>
    </r>
  </si>
  <si>
    <t>COORDINAR LA EJECUCIÓN  DE VEINTIOCHO AUDITORÍA DEL SISTEMA INTEGRAL DE GESTIÓN.</t>
  </si>
  <si>
    <t>Coordinar y ejecutar el I Ciclo de Audiotrias del  Sistema Integral de Gestión MECI -CALIDAD (14 audiotrias de Calidad).</t>
  </si>
  <si>
    <t>Coordinar y ejecutar el II Ciclo de Audiotrias del  Sistema Integral de Gestión MECI -CALIDAD (14 audiotrias de Calidad).</t>
  </si>
  <si>
    <t>Jefe de la Oficina de Control Interno y/o quien haga sus veces - Auditores de calidad</t>
  </si>
  <si>
    <t>No. de  Auditorías del sistema Integral de Gestión ejecutadas  /                                                                                                                                                                                                                                                                                                                                            No. de  Auditorías al sistema Integral de Gestión programadas</t>
  </si>
  <si>
    <t>Durante el primer semestre de 2016, el Grupo de Trabajo Control Interno Coordinó la ejecución del programa de auditorias del Sistema Integral de Gestión MECI CALIDAD asi: se ejecutaron 14 auditorias a los diferentes procesos del FPS . Evidencias que son soportadas en la TRD 110-41-03.</t>
  </si>
  <si>
    <t xml:space="preserve">Jefe de la Oficina de Control Interno y/o quien haga sus veces </t>
  </si>
  <si>
    <t xml:space="preserve">Durante el primer semestre de 2016 se realizaron la actualizacion de los siguientes documentos del SIG los cuales se encuentran en revisión tecnica en el mes de Junio de 2016 asi:
1, ACTUALIZACION DE LA FICHA DE CARACTERIZACION DEL PROCESO.
2, PROCEDIMIENTO INFORME PORMENORIZADO DEL ESTADO DE CONTROL INTERNO LEY 1474.
3, PRODECIMIENTO CERTIFICACIÓN CUMPLIMIENTO DE LA INFORMACIÓN LITIGIOSA DEL                                                                  ESTADO  EKOGUI
</t>
  </si>
  <si>
    <t xml:space="preserve">DESARROLLAR LOS  PRODUCTOS PARA ORGANIZAR Y ADMINISTRAR  EL ARCHIVO DE GESTIÓN DEL  PROCESO DE SEGUIMIENTO Y EVALUACIÓN INDEPENDIENTE                                                                 </t>
  </si>
  <si>
    <t>1).Realizar la transferencia  de las carpetas al archivo central según lo establecido en cronograma de transferencias primarias.(1 de junio)</t>
  </si>
  <si>
    <t>Jefe de la Oficina de Control Interno y/o quien haga sus veces - Secretaria del proceso</t>
  </si>
  <si>
    <t>Durante el primer semestre de 2016 el Grupo de Trabajo Control Interno dio cumplimiento a la fecha establecida en el Cronograma de Transferencia documental asi:  el pasado 24/05/2015 fue entregado al archivo central, el archivo de gestión de la vigencia 2014 para un cumplimiento del 100%.</t>
  </si>
  <si>
    <t xml:space="preserve">Director General </t>
  </si>
  <si>
    <t xml:space="preserve">El pasado 17/02/2016 fue presentado en GTH la consertación de compromisos laborales de la Funcionaria Angelica Martinez. Evidencias en la TRD 110,41,01. </t>
  </si>
  <si>
    <t>GESTIÓN TALENTO HUMANO</t>
  </si>
  <si>
    <t xml:space="preserve">FORMULAR LA PLANEACIÓN DEL PROCESO GTH </t>
  </si>
  <si>
    <t xml:space="preserve">1). Plan de acción  GTH formulado.
2) Matriz de información primaria y secundaria actualizada si se requiere
3) Diagnóstico Estratégico y de Gestión elaborados
4)Consolidación del Diagnostico Institucional del Plan Institucional de Capacitación  y presentación de este para revisión  de la Comisión de Personal
5) Resolución mediante la cual se convoca evalúa y premia a los Equipos de Trabajo de Excelencia bajo La Metodología de los Proyectos de Aprendizaje en Equipo 
6) Cronograma General Convocatoria y Evaluación Equipos de Trabajo de Excelencia bajo la Metodología de Proyectos de Aprendizaje en Equipo.
7) Plan Institucional de Capacitación 2016 aprobado 
8)Plan de Bienestar 2016 aprobado  
9) Plan de Capacitación del Sistema de Gestión de la Seguridad y Salud en el Trabajo 2016 aprobado
10) Cronograma de actividades del Sistema de Gestión de la Seguridad y Salud en el Trabajo 2016 aprobado
11). Consolidar el Plan de Incentivos Pecuniarios y No Pecuniarios 2016  
12) Resolución Lineamientos para la EDL durante la vigencia
13) Resolución designando la Comisión Evaluadora para la EDL .
</t>
  </si>
  <si>
    <t>1)Actualizar el  Plan Anual de vacantes según necesidad
2) Plan Estratégico de Recursos Humanos adoptado</t>
  </si>
  <si>
    <t>Coordinador Grupo Interno de Talento Humano /Profesionales / Técnicos  / Secretaria Ejecutiva /Auxiliares</t>
  </si>
  <si>
    <t>Planeación del Proceso</t>
  </si>
  <si>
    <t>No. De productos realizados/ No. De productos programados</t>
  </si>
  <si>
    <t xml:space="preserve">
El nivel de cumplimiento   en la PLANEACIÓN DEL PROCESO  fue del 100%, y se obtuvieron  los siguientes productos:
1). Plan de acción  GTH formulado- EVIDENCIAS TRD-210-5203 Plan de acción /2016.
2) Matriz de información primaria y secundaria actualizada si se requiere: N/A
3) Diagnósticos Estratégico y de Gestión elaborados- (Acta No. 001/2016). 2100808 - ACTAS COMISION DE PERSONAL
4) Consolidación del Diagnostico Institucional del Plan Institucional de Capacitación  y presentación de este para revisión  de la Comisión de Personal-(Acta No. 001/2016).2100808 - ACTAS COMISION DE PERSONAL
5) Resolución 0273 del 29 de febrero de 2016mediante la cual se convoca evalúa y premia a los Equipos de Trabajo de Excelencia bajo La Metodología de los Proyectos de Aprendizaje en Equipo. Evidencias 2107101-PLAN INSTITUCIONAL DE CAPACITACION.
6) Cronograma General Convocatoria y Evaluación Equipos de Trabajo de Excelencia bajo la Metodología de Proyectos de Aprendizaje en Equipo. - 2107101- -PLAN INSTITUCIONAL DE CAPACITACION.
7) Plan Institucional de Capacitación 2016 aprobado- 2107101-PLAN INSTITUCIONAL DE CAPACITACION.
8) Plan de Bienestar 2016 aprobado: -(Acta No. 002/2016), – TRD 2100808 – COMISIÓN DE PERSONAL-TRD – 210-7101 PROGRAMAS DE CAPACITACIÓN, FORMACIÓN Y BIENESTAR SOCIAL.
9) Plan de Capacitación del Sistema de Gestión de la Seguridad y Salud en el Trabajo 2016 aprobado-Evidencia TRD - 210 71 02-SISTEMA DE GESTIÓN DE LA SEGURIDAD Y SALUD EN EL TRABAJO.
10) Cronograma de actividades del Sistema de Gestión de la Seguridad y Salud en el Trabajo 2016 aprobado. -. 2107101-PLAN  DE INCENTIVOS.
12) Mediante Resolución No. 0195 del 12 de febrero de 2016, se fijaron los parámetros para la evaluación del desempeño laboral para el periodo comprendido entre el 01 de febrero de 2016 y el 31 de enero de 2017. 2008501 – RESOLUCIONES.
13) Mediante Resolución No. 0196 del 12 de febrero de 2016-. 2008501 - RESOLUCIONES INSTITUCIONALES
</t>
  </si>
  <si>
    <t>ADMINISTRAR EL REGIMEN LABORAL Y PRESTACIONAL DE LOS FUNCIONARIOS DE LA ENTIDAD</t>
  </si>
  <si>
    <t>100% de Certificaciones laborales, con Funciones e inexistencia de Personal de Planta,  certificaciones con información para Bonos Pensionales y aportes a pensión y factores salariales expedidas.</t>
  </si>
  <si>
    <t>Secretario Ejecutivo</t>
  </si>
  <si>
    <t>% certificaciones expedidas</t>
  </si>
  <si>
    <t>(No. De certificaciones expeditadas en termino / No. Total de certificaciones solicitadas)*100</t>
  </si>
  <si>
    <t>Para el  primer  semestre del 2016,  el Grupo de Trabajo de  Gestión Talento humano  realizó y entregó al 100 % a satisfacción de  las  77 certificaciones solicitadas  por los funcionarios y extrabajadores de la Entidad;  de las cuales 71 son Certificaciones laborales,3 Certificaciones con Tiempo y Funciones, 2 certificaciones de aportes a pensión  y 2 de bono pensional. / Evidencia solicitud correo electrónico; certificaciones de tiempo y servicio 2016- TRD : 210-1312,  - TRD :  solicitud certificados para bono pensional de extrabajadores : 2016 TRD 210-1311, y   TRD:    Historias Laborales: 2010-49-03.</t>
  </si>
  <si>
    <t>100% de afiliaciones a Sistema de Seguridad Social (Pensión, Salud, Caja de Comparación familiar, FNA),  requeridas y tramitadas durante el semestre</t>
  </si>
  <si>
    <t xml:space="preserve">% Afiliaciones radicadas </t>
  </si>
  <si>
    <t xml:space="preserve">(No. De afiliaciones tramitadas y radicadas en termino / No. Total de afiliaciones  requeridas)*100 </t>
  </si>
  <si>
    <t>Durante el  primer  semestre del 2016, se realizaron las 09 afiliaciones  al  Sistema de Seguridad Social y a Caja de Compensación requeridas, para  2 Funcionarios  LEVIS MARIANA BOTINA MONTERO  y  JAIME ENRIQUE ESCOBAR RODRIGUEZ,  Evidencia-TRD 210 49 03 .HISTORIAS LABORALES DE PERSONAL</t>
  </si>
  <si>
    <t>1). Circular requiriendo la elaboración y/o actualización de las Declaraciones de bienes y rentas y actividad económica de los funcionario de planta a diciembre /2015  actualizadas
2) Asesorar la elaboración y/o actualización de las Declaraciones de bienes y rentas y actividad económica de los funcionario de planta a diciembre /2015 en el SIGEP.
3) Declaraciones de bienes y rentas y actividad económica de los funcionarios de planta a diciembre /2015 archivadas en las respectivas HV.
4) Validar la información de las hojas de vida en el SIGEP del 100% de los funcionarios de planta que ingresen como nuevos a la Entidad</t>
  </si>
  <si>
    <t xml:space="preserve">1) Validar la información de las hojas de vida en el SIGEP del 100% de los funcionarios de planta que ingresen como nuevos a la Entidad
</t>
  </si>
  <si>
    <t>INFORMACIÓN DE SISTEMA DE GESTIÓN DE EMPLEO PÚBLICO  -SIGEP-</t>
  </si>
  <si>
    <t xml:space="preserve">Durante el primer semestre de 2016 se dio cumplimiento a los productos programados así:
1). Se emitió la Circular No. 20162100000064 del 18 de enero de 2016, requiriendo la elaboración y/o actualización de las Declaraciones de bienes y rentas y actividad económica de los funcionario de planta a diciembre /2015. 2102103 Circulares enviadas. Evidencia en TRD 210-210, a folio 9.
2) Se realizó el apoyo a los funcionarios para la elaboración y/o actualización de las Declaraciones de bienes y rentas y actividad económica de los funcionario de planta a diciembre /2015 en el SIGEP.
3) Se archivaron las declaraciones de bienes y rentas y actividad económica de los 69  funcionarios de planta a diciembre /2015, en las respectivas HV. 2104903 Historias Laborales; que recibieron  a marzo 30 de 2016 en GTH, Evidencia  TRD-4903.
4)  Se validó la información de las hojas de vida en el SIGEP de diez y siete (17)funcionarios de planta; 2 nuevos ingresos y 15 que actualizaron información, durante el 1s-2016, Evidencia  TRD-4903 y SIGEP.
</t>
  </si>
  <si>
    <t xml:space="preserve">1).Informe de permisos y ausencias laborales del IV trimestre del 2015.
2) Informe de permisos y ausencias laborales del I trimestre 2016
</t>
  </si>
  <si>
    <t>1) Informe de permisos y ausencias laborales del II trimestre del 2016
2) Informe de permisos y ausencias laborales del III trimestre 2016</t>
  </si>
  <si>
    <t xml:space="preserve">Coordinador Grupo Interno de Talento Humano /Técnico </t>
  </si>
  <si>
    <t>Administración del talento humano</t>
  </si>
  <si>
    <t>No de productos ejecutados  / No de productos programados</t>
  </si>
  <si>
    <t>Se elaboraron los dos (2) Informes de permisos y ausencias laborales del IV trimestre del 2015 y I trimestre 2016, los cuales fueron enviados mediante memorandos números GTH-20162100001793, 20162100028783 de 2016, al Señor Director de la entidad para la toma de acciones de mejora frente a las novedades presentadas. Evidencia TRD: 2102103- CORRESPONDENCIA INTERNA- Memorando Enviados Folio 5 – 15 – tomo 1/2016.</t>
  </si>
  <si>
    <t>EJECUCIÓN Y EVALUACIÓN DEL  PLAN INSTITUCIONAL DE CAPACITACIÓN DE LA ENTIDAD</t>
  </si>
  <si>
    <t>1). Gestionar el  100% de los eventos programados en el Cronograma de capacitación 2016 para el I Semestre.</t>
  </si>
  <si>
    <t>1) Gestionar el  100% de los eventos programados en el Cronograma de capacitación 2016 para el II Semestre.</t>
  </si>
  <si>
    <t>Coordinador Grupo Interno de Talento Humano / Técnico administrativo / Auxiliar de Oficina</t>
  </si>
  <si>
    <t>Plan Institucional de Capacitación</t>
  </si>
  <si>
    <t>(No. de eventos de capacitación gestionados en el semestre / No. de eventos de capacitación incluidos en el Cronograma General de Eventos de Capacitación para el semestre)*100</t>
  </si>
  <si>
    <t xml:space="preserve">Durante el primer semestre de 2016, se gestionaron 26 eventos de capacitación equivalentes al 100% de los eventos programados en el Cronograma General de Eventos de Capacitación. 2107101- PLAN INSTITUCIONAL DE CAPACITACION
</t>
  </si>
  <si>
    <t xml:space="preserve">1) Informe  ejecución y avance del Plan Institucional de Capacitación 2016 correspondiente al  I semestre (Incluye: Ejecución eventos programados para el I semestre 2016,  Evaluación Eventos de Capacitación desarrollados durante el  II Semestre 2015,  Evaluación Impacto Eventos Capacitación desarrollados durante el II Semestre 2015, Avance I Semestre 2016 Proyectos de Aprendizaje en Equipo inscritos.  
2) Informe Anual de Ejecución del Plan Institucional de Capacitación  2016. (Incluye: Ejecución Anual del Cronograma General de Eventos de Capacitación 2016, Evaluación Eventos de Capacitación I Semestre 2016,  Evaluación Impacto Eventos Capacitación I Semestre 2016,  Avance Anual Proyectos de Aprendizaje en Equipos desarrollados durante la vigencia 2016)
</t>
  </si>
  <si>
    <t xml:space="preserve">Ejecución y Evaluación Plan Institucional de Capacitación </t>
  </si>
  <si>
    <t xml:space="preserve">(No. de Informes de Ejecución y Avance del Plan Institucional de Capacitación elaborados / No. de Informes de Ejecución y Avance del Plan Institucional de Capacitación programados)*100
</t>
  </si>
  <si>
    <t>EJECUCIÓN Y EVALUACIÓN DEL PLAN DE BIENESTAR SOCIAL DE LA ENTIDAD</t>
  </si>
  <si>
    <t xml:space="preserve">1). Elaboración de Estudios Previos para la Ejecución de las Actividades del Plan de Bienestar 2016
2) Ejecución del 100% de las Actividades del Plan de Bienestar programadas para el I Semestre  2016
3) Informe Ejecución del Plan de Bienestar del I Semestre de 2016
</t>
  </si>
  <si>
    <t xml:space="preserve">1) Ejecución del 100% de las Actividades del Plan de Bienestar programadas para el II Semestre  2016
2) Informe Ejecución del Plan de Bienestar del II Semestre de 2065
3) Informe de Evaluación de eventos de Bienestar Social del año 2016
4) Actos administrativos para la premiación  de incentivos
5) Resolución para Proclamar los Mejores Equipos de Trabajo de Excelencia bajo la Metodología de Proyectos de Aprendizaje en Equipo de acuerdo con el resultado de la Evaluación de los Proyectos y la Resolución mediante la cual se adopta el Plan de Incentivos de cada vigencia
</t>
  </si>
  <si>
    <t>Profesional Especializado Talento Humano / Técnicos/ Auxiliar de Oficina</t>
  </si>
  <si>
    <t>Ejecución y Evaluación del Plan de Bienestar Social</t>
  </si>
  <si>
    <t>No. de Productos Ejecutados / No. de Productos  Programados</t>
  </si>
  <si>
    <t>Durante el I Semestre, Gestión de Talento Humano dio cumplimiento a los tres (3) productos programados, así:
1). Fueron elaborados los Estudios Previos para la contratación de la Ejecución de las Actividades del Plan de Bienestar 2016, como resultado se firmó el Contrato No. 208/16 con la Caja de Compensación Familiar Compensar, el cual se encuentra en ejecución. 2107101 PROGRAMAS DE CAPACITACIÓN, FORMACIÓN Y BIENESTAR SOCIAL.2102309 SUPERVISION CONTRATO No. 208 DE 2016.
2) Se gestionaron y ejecutaron los seis  (06) eventos programados para el Semestre/2016 - TRD 2107101- Plan de Bienestar Social. TRD 2107101- folio 126- Plan de Bienestar Social - TRD 2107101- Plan de Bienestar Social.
3) Se elaboró Informe de Ejecución del Plan de Bienestar Social correspondiente al I Semestre de 2016. TRD- 2102103-CORRESPONDENCIA INTERNA MEMORANDOS ENVIADOS; 2107101 PROGRAMAS DE CAPACITACIÓN, FORMACIÓN Y BIENESTAR SOCIAL.2102309 SUPERVISION CONTRATO No. 208 DE 2016.</t>
  </si>
  <si>
    <t>COORDINAR LA EJECUCIÓN DE LAS ACTIVIDADES DE LOS SUBPROGRAMA DEL SISTEMA DE GESTIÓN DE LA SEGURIDAD Y SALUD EN EL TRABAJO</t>
  </si>
  <si>
    <t>1).Informe de resultados de los indicadores de gestión en seguridad y salud en el trabajo-2015
2)  Informes de grado de avance de Plan de capacitación  del SG-SST I semestre- 2016</t>
  </si>
  <si>
    <t xml:space="preserve">
1) Ejecución del 100% de las actividades trazadas en el Cronograma del SG-SST para ejecutar durante el   IS de 2016
3) Proyecto del informe de resultados del seguimiento al cumplimiento del cronograma de actividades SG-SST-año 2016
</t>
  </si>
  <si>
    <t xml:space="preserve">Coordinador Grupo Interno de Talento Humano/ técnico </t>
  </si>
  <si>
    <t>Planeación, ejecución y evaluación del Sistema de Gestión de la Seguridad y Salud en el Trabajo</t>
  </si>
  <si>
    <t xml:space="preserve">Durante el primer semestre del año 2016, se elaboraron los 2 informes  al 100% programados así:
1) Se elaboró el Informe de resultados de los indicadores de gestión en seguridad y salud en el trabajo del año 2015 (Indicadores De Accidentes De Trabajo Ocurridos -2015,  Indicadores De Impacto Para Enfermedad Laboral Ocurridos-2015 y Indicadores De Impacto Para Medir Ausentismo-2015 y  Acciones De Mejora-2015)
2) Se elaboró el Informe de grado de avance de Plan de capacitación  del Sistema de Gestión de la Seguridad y Salud en el Trabajo durante el  I semestre- 2016.
Evidencias. Carpeta SERIE-2107102. SISTEMA DE GESTIÓN DE LA SEGURIDAD Y SALUD EN EL TRABAJO- Informes.
</t>
  </si>
  <si>
    <t>COORDINAR LA  EVALUACIÓN DE DESEMPEÑO LABORAL EN LA ENTIDAD</t>
  </si>
  <si>
    <t xml:space="preserve">1).) Evaluación del desempeño del segundo semestre 2015-2016 solicitada, recibida - registrada y archivada
2) Concertación de compromisos laborales 2016 - 2017 solicitados, recibidos - registrados y archivados
3) Revisión, registro y  archivo  de los planes de mejoramiento Individual y de sus seguimientos, que sean radicados en GTH
4) Informe consolidado anual de Evaluación de Desempeño del periodo 2015-2016
5). Circular dando a conocer lineamientos y solicitando la formulación de Acuerdos de gestión del 2016
</t>
  </si>
  <si>
    <t xml:space="preserve">1) Circular solicitando Evaluación Desempeño Laboral del segundo semestre de 2016
2) Recepción, registro y archivo de las EDL del I Semestre de 2016 radicadas en GTH por cada proceso.
3) Revisión, registro y  archivo  de los planes de mejoramiento Individual y de sus seguimientos, que sean radicados en GTH
</t>
  </si>
  <si>
    <t>Profesional Especializado /Técnico Administrativo/ Secretario Ejecutivo / Auxiliar Administrativo</t>
  </si>
  <si>
    <t>Evaluación de Desempeño</t>
  </si>
  <si>
    <t>(No. De productos ejecutados en el periodo/No. Productos Programados en el periodo)*100</t>
  </si>
  <si>
    <t xml:space="preserve">El nivel de cumplimiento en la Coordinación de la Evaluación del Desempeño Laboral en la Entidad durante  el 1s-2016 fue del 100%, y se desarrollaron los siguientes productos:
1). Mediante Circular GTH – 20162100000034 de Enero 14 de 2016, se solicitó la evaluación  y se recordaron algunos lineamientos y aspectos que se deben tener en cuenta para la Evaluación del Desempeño Laboral correspondiente al periodo 01/08/2015 al 31/01/2016…; así como también, para la formulación y seguimiento de los Planes de Mejoramiento Individual. El 100% de las evaluaciones radicadas en GTH fueron registradas y se encuentran archivadas en la historia laboral de cada empleado. 2104903 - HISTORIAS LABORALES DE PERSONAL
2) Mediante Circular GTH – 20162100000044 de Enero 14 de 2016, se solicitó y recordó que la fijación de los compromisos para el periodo 2016-2017 debe efectuarse a más tardar el 15 de febrero y enviar copia de la misma en este mismo plazo al GIT Gestión de Talento Humano, el 100% de las concertaciones radicadas en GTH fueron registradas y se encuentran archivadas en la historia laboral de cada empleado. 2104903 - HISTORIAS LABORALES DE PERSONAL
3) Se recibió un (1) plan de mejoramiento individual (ANA CECILIA CÁRDENAS), el cual fue revisado, registrado y archivado en la Historia Laboral de la funcionaria. Adicionalmente se recibió la justificación del por qué no se formulaba Plan de Mejoramiento Individual de la funcionaria Angélica Martínez (traslado al Grupo de Trabajo de Control Interno)y de Olga Lucía Cardona (traslado al Grupo de Cobro Persuasivo). 2104903 - HISTORIAS LABORALES DE PERSONAL.
4) Informe consolidado anual de Evaluación de Desempeño del periodo 2015-2016. El informe fue elaborado y presentado al Director General  mediante Memorando GTH-20162100033393 del 27 de Abril de 2016.
5). Mediante Memorando GTH-20162100000014 de Enero 12 de 2016, se solicitó a los funcionarios del Nivel Directivo, realizar la evaluación de los Acuerdos de Gestión correspondientes al año 2015, y a la formulación de los correspondientes a la vigencia 2016 y se les dio a conocer los lineamientos generales y los plazos establecidos en las normas y en el procedimiento interno de la Entidad.2102103- CORRESPONDENCIA INTERNA CIRCULARES ENVIADAS.
</t>
  </si>
  <si>
    <t>EJECUCIÓN Y  EVALUACIÓN DE LAS ACTIVIDADES DE INDUCCIÓN GENERAL Y ESPECIFICA EN LA ENTIDAD</t>
  </si>
  <si>
    <t>100% de Actividades de Inducción General realizadas y evaluadas.</t>
  </si>
  <si>
    <t xml:space="preserve">Coordinador Grupo Interno de Talento Humano / Profesional 1 / técnico </t>
  </si>
  <si>
    <t>Inducción de personal</t>
  </si>
  <si>
    <t>(No. de actividades de inducción general ejecutadas en el periodo/No. actividades de inducción general programados en el periodo)*100</t>
  </si>
  <si>
    <t xml:space="preserve">Durante el 1er semestre/2016, no se requirió realizar  Actividades de Inducción General; por cuanto, no ingresaron funcionarios nuevos a las entidad.
</t>
  </si>
  <si>
    <t>Informe de actividades de Inducción General y Específica realizadas y evaluadas (II semestre de 2015).</t>
  </si>
  <si>
    <t>Informe de actividades de Inducción General y Específica realizadas y evaluadas (I semestre de 2016).</t>
  </si>
  <si>
    <t>% informes  de inducción</t>
  </si>
  <si>
    <t>(No. de informes realizados /No. de Informes a realizar)*100</t>
  </si>
  <si>
    <t xml:space="preserve">No se requirió realizar  Actividades de Inducción General y especifica; por cuanto, no ingresaron funcionarios nuevos a las entidad, Durante el 2do semestre/2015.
</t>
  </si>
  <si>
    <t xml:space="preserve">Funcionarios capacitados </t>
  </si>
  <si>
    <t xml:space="preserve">Funcionarios capacitados  </t>
  </si>
  <si>
    <t xml:space="preserve">% funcionarios que recibieron inducción </t>
  </si>
  <si>
    <t>(No de funcionarios capacitados /No de funcionarios nuevos)*100</t>
  </si>
  <si>
    <t xml:space="preserve">Durante el 1er semestre/2016, no se requirió realizar  Actividades de Inducción General y especifica; por cuanto, no ingresaron funcionarios nuevos a las entidad.
</t>
  </si>
  <si>
    <t>GESTIONAR ACTIVIDADES DE COMISIÓN DE PERSONAL</t>
  </si>
  <si>
    <t>1). Informe de cumplimiento de funciones de la Comisión a CNSC IV -2015 
2) Informe de cumplimiento de funciones de la Comisión a CNSC IT-2016</t>
  </si>
  <si>
    <t>1) Informe de cumplimiento de funciones de la Comisión a CNSC del II trimestre-2016
2) Informe de cumplimiento de funciones de la Comisión a CNSC del III trimestre-2016</t>
  </si>
  <si>
    <t xml:space="preserve">Profesional Especializado /   Secretario Ejecutivo/Auxiliar Administrativo </t>
  </si>
  <si>
    <t>Gestión Comisión De Personal</t>
  </si>
  <si>
    <t xml:space="preserve">Esta actividad fue cumplida al 100%, se obtuvieron los siguientes productos: 
1) El  Informe de cumplimiento de funciones de la Comisión de Personal correspondiente al IV -2015 fue presentado a la CNSC el día 13/01/2016.
2)  El  Informe de cumplimiento de funciones de la Comisión de Personal correspondiente al IT-2016 fue presentado a la CNSC el día 12/04/2016. 2105301- INFRMEO A ENTIDADES A LA CNSC
</t>
  </si>
  <si>
    <t xml:space="preserve">
El día 15 de junio de 2016, fueron radicados los siguientes documentos en OPS para revisión Técnica:
1) Formato plan bienestar social, código APGTHGTHPL01
2) Encuesta necesidades de bienestar social, código APGTHGTHFO01
3) Evaluación evento de bienestar, código  APGTHGTHFO03
4) Elaboración, ejecución y evaluación del plan de bienestar Social, código APGTHGTH01; evidencia en la TRD 210-5203 /2016 
Y EVALUACION DEL PLAN DE BIENESTAR SOCIAL, teniendo en cuenta las normas aplicables y los requerimientos de SIG, para un grado de avance del 40% de cada uno de los procedimientos a actualizar.
EVIDENCIAS: 2105203 - ACTUALIZACION DOCUMENTOS DEL SIG 2015y 2016.
</t>
  </si>
  <si>
    <t>Ejecución del  Plan de Manejo de Riesgos del proceso</t>
  </si>
  <si>
    <t xml:space="preserve">Durante el 1er.Semestre /2016, Estaban documentadas siete (7) acciones preventivas en  plan de manejo de riesgos a cargo de GTH;  de las cuales seis (6) se ejecutaron al  100%, una (1) al 85% (1) La Eliminación del   procedimiento APGTHTHPT15 PLANEACION CONTRATACION PERSONAL EN MISION,  fue aprobada mediante resolución No.0194 del 12 de Febrero de 2016. Avance 100%; 2) La Actualización del Procedimiento  APGTHGTHPT04 ELABORACION. EJECUCION Y EVALUACION DEL PLAN INSTITUCIONAL DE CAPACITACIÓN se encuentra en un avance del 70%, El Comité de Control Interno solicitó unos ajustes, los cuales fueron efectuados por GTH y radicados para que sea nuevamente presentado para revisión y aprobación del Comité del día 08/06/2016. -VIDENCIAS: 2105203 - ACTUALIZACION DOCUMENTOS DEL SIG 2015y 2016)
El Total grado de cumplimiento de acciones preventivas es de 98%. 
</t>
  </si>
  <si>
    <t xml:space="preserve">El Proceso Gestión de Talento Humano presentó oportunamente la documentación de acciones de mejora identificadas para los dos (2) hallazgos del Plan de Mejoramiento Institucional. (CA00116 - Documentación de este nuevo hallazgo; CI06615 - Redefinición). 
2102103- CORRESPONDENCIA INTERNA: MEMORANDOS RECIBIDOS (Informes de Auditoría); 2105203 - PLANEACIÓN, EJECUCIÓN Y AUTOEVALUACIÓN DEL PROCESO - PLAN DE MEJORAMIENTO./2016.
</t>
  </si>
  <si>
    <t xml:space="preserve">Durante el primer semestre del año 2016, se realizó la modificación y/o eliminación de 18 documentos al 100% y al 70%  3, así: Actualización:
1. Procedimiento Control de asistencia y permanencia en la jornada laboral Adoptado resolución 0079 de enero de 2016.
2. Formato control de Ausencias laborales Adoptado resolución 0079 DE enero de 2016
3. Formato Consolidación de plan institucional de capacitación PIC Adoptado mediante Resolución 0792 de 16 de mayo de 2016.
4. Procedimiento Planeación, Ejecución y Evaluación del Plan de Capacitación del Sistema de Gestión de la seguridad y Salud en el trabajo Código APGTHGTHPT1 Adoptado mediante resolución 1100 de 27 junio 2016.
5. Manual Específico de Funciones adoptado mediante la Resolución No. 0653 de 13 de abril de 2016.
6. Actualización del Formato encuesta evaluación eventos de seguridad y salud en el trabajo Código APGTHGTHFO34 Adoptado mediante resolución 1100 de 27 junio 2016
7. Formato Encuesta necesidades de seguridad y salud en el trabajo Código APGTHGTHFO33 Adoptado mediante resolución 1100 de 27 junio 2016.
8. Formato Lista de asistencia a eventos Código APGTHGTHFO02 adoptados mediante resolución 1100 de 27 junio 2016
9. Indicador Intervención de los peligros identificado  PGTH10 100, se adopta mediante resolución 1100 de 27 junio 2016
10. Indicador nivel de funcionamiento del comete paritario de salud ocupacional Código EGTH04, adoptado mediante resolución 1100 de 27 junio 2016.
11. Indicador Nivel de Cumplimiento de la investigación de incidentes y accidentes de trabajo reportados Código PGTH 07 adoptado mediante resolución 1100 de 27 junio 2016
12. Indicador nivel de cumplimiento de las capacitaciones en seguridad social en el trabajo Código PGTH 08 100, adoptado mediante resolución 1100 de 27 junio 2016
13. Indicador Registro Estadístico de ausentismo Laboral por enfermedad  Código EGTH 06 100, adoptado mediante resolución 1100 de 27 junio 2016
14. Indicador Nivel de cobertura del Plan de Capacitación del sistema de gestión de la seguridad y salud en el trabajo Código PGTH09 100 adoptado mediante resolución 1100 de 27 junio 2016
15. Indicador Nivel de control sobre los factores de riesgo ocupacionales Código PGTH11 100 adoptado mediante resolución 1100 de 27 junio 2016.
ELIMINACIÓN: 
16. Órdenes de Comisión Empleados Temporales Código 05090403, mediante Resolución No. 0653 de 13 de abril de 2016
17. Procedimiento,   Ejecución Contratos de servicios de personal con empresa temporal, mediante resolución 0792 de 16 de mayo de 2016. 
18. Procedimiento,  Tramite de cuentas de cobro empresa temporal, mediante Resolución No. 0653 de 13 de abril de 2016. 
Pendientes por aprobar con un avance del 70%, los cuales han sido sometidos a observaciones: 
1. Procedimiento  Elaboración, ejecución y evaluación del plan de capacitación el 08 de junio se presenta el nuevo documento a OPS, con las modificaciones solicitadas para que sea nuevamente presentado para aprobación del comité / Folio 72.
2. Evaluación Individual de Equipos de excelencia EL comité realiza recomendaciones y el    08 de junio se realiza presentación del documento con los ajustes requeridos por el Comité.
3. Formato consolidado Evaluación de equipo de trabajo de excelencia  EL comité no lo aprobó  y solicitó ajustar el formato individual de equipos de excelencia, cambios que no aplican para el Formato Consolidado Evaluación de Equipo de Trabajo de Excelencia. Los  ajustes al Formato Evaluación Individual de Equipos de Excelencia  fueron radicados por GTH el día 08/06/2016 para revisión y aprobación del Comité.
</t>
  </si>
  <si>
    <t xml:space="preserve">DESARROLLAR DOS  PRODUCTOS PARA ORGANIZAR Y ADMINISTRAR  EL ARCHIVO DE GESTIÓN DEL  PROCESO GESTIÓN DE TALENTO HUMANO                                                        </t>
  </si>
  <si>
    <t>1). Realizar la transferencia  de las carpetas al archivo central según lo establecido en la tabla de retención documental y en el Cronograma de Transferencias.(17 de junio)</t>
  </si>
  <si>
    <t>Profesional Especializado/ Secretaria Ejecutiva / Auxiliar de Oficina</t>
  </si>
  <si>
    <t>GESTIÓN DE ARCHIVOS DEL PROCESO</t>
  </si>
  <si>
    <t xml:space="preserve">De acuerdo al plan de seguimiento que se tenía programado para la entrega del archivo -  2013 con su correspondiente creación, inclusión y  digitalización este se entregó  el día 29 de junio de 2016. 100% de cumplimiento.
 El archivo 2014, finalmente quedo reprogramado para entrega el  30 de agosto de  2016. Evidencia / correos institucionales.
</t>
  </si>
  <si>
    <t>Durante el 1ers- 2016, GIT TALENTO HUMANO realizó cinco (5) conciliaciones en el Formato APGRFGCOFO09, de los registros de las cuentas contables que se afectan a través de interfaces de la liquidación de la nómina de empleados de la entidad. Evidencia: Evidencia: TRD GCO 420-19-01./2016.</t>
  </si>
  <si>
    <t>REALIZAR LA EVALUACIÓN  DEL DESEMPEÑO LABORAL DE LOS SERVIDORES DE CARRERA ADMINISTRATIVA, A CARGO DEL PROCESO GTH; SEGÚN METODOLOGÍA Y PLAZOS ESTABLECIDOS EN LAS NORMAS INTERNAS Y EXTERNAS.</t>
  </si>
  <si>
    <t>Coordinador  Grupo Interno de Talento Humano - Técnico Administrativo</t>
  </si>
  <si>
    <t>No. De formatos  -compromisos laborales fijados en  término / No. De  Formatos compromisos laborales a fijar</t>
  </si>
  <si>
    <t xml:space="preserve">Durante el Primer Semestre de 2016, se debían debía fijar compromisos  para el periodo de evaluación 01 de Febrero de 2016 a 31 de Enero de 2017, para tres (3) funcionarios de carrera que trabajan en el proceso Gestión de Talento, los cuales fueron concertados dentro del plazo señalado por la CNSC, es decir, antes del 15 de febrero. 2104903 - HISTORIAS LABORALES DE PERSONAL
</t>
  </si>
  <si>
    <t>No. De evaluaciones desempeño realizadas en  término / No. De evaluaciones desempeño a realizar</t>
  </si>
  <si>
    <t>Durante el Primer Semestre de 2016, se debían realizar evaluaciones del periodo 01/08/2015 al 31/01/2016 y la consolidada anual, para tres (3) funcionarios de carrera que trabajan en el proceso Gestión de Talento, los cuales fueron realizadas dentro del plazo señalado por la CNSC, es decir, antes del 15 de febrero.2104903 - HISTORIAS LABORALES DE PERSONAL</t>
  </si>
  <si>
    <t>100% Planes de Mejoramiento Individual concertados y evaluados en  Término</t>
  </si>
  <si>
    <t>No. De planes de mejoramiento concertados y evaluados  en  término / No. De planes de mejoramiento a concertar y evaluar.</t>
  </si>
  <si>
    <t>Durante el periodo informado se realizaron los 2 dos planes de mejoramiento individual para los dos (2) funcionarios de GTH. 2104903 - HISTORIAS LABORALES DE PERSONAL CLEMENCIA SANBRIA Y CECILIA CÁRDENAS.</t>
  </si>
  <si>
    <t>GESTIÓN DE SERVICIOS ADMINISTRATIVOS</t>
  </si>
  <si>
    <t xml:space="preserve">REALIZAR DOS INFORMES ANUALES SOBRE EL MANTENIMIENTO DE LA INFRAESTRUCTURA ADMINISTRATIVA A NIVEL NACIONAL </t>
  </si>
  <si>
    <t xml:space="preserve">
Presentar informe  sobre el mantenimiento de la Infraestructura administrativa (Porcentaje  de solicitudes de mantenimiento contestadas).</t>
  </si>
  <si>
    <t>Presentar informe  sobre el mantenimiento de la Infraestructura administrativa (Porcentaje  de solicitudes de mantenimiento contestadas)</t>
  </si>
  <si>
    <t>Coordinador Grupo Interno de Trabajo gestión Bienes, Compras y Servicios Administrativos</t>
  </si>
  <si>
    <t>informes de mantenimiento</t>
  </si>
  <si>
    <t>Informe presentado en términos de oportunidad / Informe programado.</t>
  </si>
  <si>
    <t>En el primer semestre del 2016, con fecha junio 30 de 2016  se realizó  informe  sobre el mantenimiento de la Infraestructura administrativa  reposan  en la carpeta  del  plan de acción  230.52.03</t>
  </si>
  <si>
    <t>PRESENTAR CUATRO  INFORMES Y 2 ACTAS EN EL AÑO SOBRE LA ADMINISTRACIÓN DE  LOS BIENES MUEBLES, DE CONSUMO Y DEVOLUTIVOS TANGIBLES E INTANGIBLES Y MANTENER UN SISTEMA DE INVENTARIOS EFICIENTE</t>
  </si>
  <si>
    <t xml:space="preserve">1).  Elaborar el cierre  de Inventarios trimestrales de Bienes Muebles de consumo  y devolutivos actualizados con corte a Diciembre 2015,  Marzo 2016                                                                                                                                                                                                                                                                                                                                                                                                                                                                                                                                                                                                                                                                                                  2) Acta de inventario físico  con corte  Diciembre de  2015. </t>
  </si>
  <si>
    <t xml:space="preserve">1) Elaborar el cierre  de Inventarios  trimestrales  de Bienes Muebles de consumo y devolutivos  con corte a junio y sept. 2016.                                                                                                                                                                                                                                                            2)  Acta de inventario físico  con corte a junio 2016. </t>
  </si>
  <si>
    <t>Coordinador Grupo Interno de Trabajo gestión Bienes, Compras y Servicios Administrativos/Auxiliar Administrativo</t>
  </si>
  <si>
    <t>Informes de Inventarios Bienes Muebles</t>
  </si>
  <si>
    <t>Número de Productos ejecutados / Número de productos programados</t>
  </si>
  <si>
    <t>En el primer semestre de 2016 se elaboró: 1).  Cierre  de Inventarios trimestrales de Bienes Muebles de consumo devolutivos actualizados con corte a Diciembre 2015 memorando GAD 20162300002103 de enero 13 de 2016  y cierre con corte marzo de 2016 con memorando GAD 20162300028603 de abril 8 de 2016                                                                                                                                                                                                                                                                                                                                                                                                                                                                                                                                                                                                                                                                                                 2) Acta  de inventario físico No. 003  con corte  Diciembre de  2015 de fecha enero 12 de 2016, se evidencia en la carpeta cierre de Inventarios de diciembre de 2015 TR 230.11. 01 y cierre de inventarios a marzo 2016 230 11 01</t>
  </si>
  <si>
    <t>REALIZAR SEIS ActualizaciónES DE  LA BASE DE DATOS DE LOS SERVICIOS PÚBLICOS PARA MANTENER EL CONTROL  DE ESTOS DE LA ENTIDAD Y ENVIARLOS PARA SU Publicación EN LA INTRANET.</t>
  </si>
  <si>
    <t xml:space="preserve">Mantener actualizada la base de datos control  servicios públicos  y  enviarla a la Oficina Asesora de Planeación y Sistemas para ser Públicada trimestralmente en la Intranet.   </t>
  </si>
  <si>
    <t>Profesional encargada de servicios públicos / Grupo Interno  Trabajo Gestión Bienes, Compras y Servicios Administrativos</t>
  </si>
  <si>
    <t>Actualización Base de datos de Servicios Públicos de la Entidad</t>
  </si>
  <si>
    <t xml:space="preserve">Número de Actualizaciónes realizadas / Número de Actualizaciónes programadas </t>
  </si>
  <si>
    <t>El proceso Gestión Servicios Administrativos  Actualizo la base de datos de los Servicios Publicación corte: a junio de 2016 la cual se  se  envió a publicación en el primer semestre  ver carpeta 230.52.03 Plan de Mejoramiento institucional 2016 MALORIN</t>
  </si>
  <si>
    <t xml:space="preserve">REALIZAR LA CONSTITUCIÓN DE  OCHO CAJAS MENORES DE LAS OFICINAS DEL FPS EN Bogotá Y A NIVEL NACIONAL APROBADAS POR EL MINISTERIO DE HACIENDA, Y TRAMITAR SCDS PARA LOS RESPECTIVOS REMBOLSOS </t>
  </si>
  <si>
    <t>1).Realizar las solicitudes de constitución de las cajas menores;                                                                                                                                                                                                                                                                                                                                  2). Solicitud de SCDS para rembolsos de las cajas menores de la División Central y las demás divisiones de la Entidad a nivel nacional de acuerdo a las solicitudes de rembolso recibidas</t>
  </si>
  <si>
    <t xml:space="preserve">                                                                                                                                                                      1. Solicitud de CDP para rembolsos de las cajas menores de la División Central y las demás divisiones de la entidad a nivel nacional de acuerdo a las solicitudes de rembolso recibidas                                                                                                                                                                    2).  Legalización definitiva caja menor División Central mediante acto administrativo.</t>
  </si>
  <si>
    <t>Coordinador Grupo Interno de Trabajo gestión Bienes, Compras y Servicios Administrativos/ Auxiliar de Servicios Administrativos.</t>
  </si>
  <si>
    <t xml:space="preserve">Productos presentados cajas menores de la entidad. </t>
  </si>
  <si>
    <t>Número de productos presentados / Número de productos programados</t>
  </si>
  <si>
    <t xml:space="preserve">INGRESAR EN EL SISTEMA "SAFIX  - INVENTARIOS" LOS BIENES DE CONSUMO Y DEVOLUTIVOS  DE LAS INVITACIONES, LICITACIONES, SELECCIONES ABREVIADAS Y LA CAJA MENOR DE LA CIUDAD DE Bogotá Y LOS BIENES DE DEVOLUTIVOS  DE LAS CAJAS MENORES DE LAS  DIFERENTES DIVISIONES DE LA ENTIDAD </t>
  </si>
  <si>
    <t>Porcentaje de ingresos realizados según las  compra tramitadas</t>
  </si>
  <si>
    <t xml:space="preserve">Porcentaje de facturas y/o contratos ingresadas al Sistema </t>
  </si>
  <si>
    <t>No. Facturas Ingresadas  al Sistema "Safix  - inventarios"</t>
  </si>
  <si>
    <t>En el primer semestre de 2016 se realizaron 76 ingresos al almacén,  los cuales corresponden  a las compras de caja, que reposan  en lo carpetas  de Boletines Diario de Almacén de los meses  de febrero  a junio de 2016  identificadas   con TRD  numero 230.11.01  y SAFIX</t>
  </si>
  <si>
    <t>ELABORACIÓN Y EJECUCIÓN DE LOS DOS CRONOGRAMAS DE LAS ACTIVIDADES  DE SERVICIOS GENERALES, PARA REALIZAR EL ASEO EN LAS OFICINAS, ARCHIVOS, ÁREAS COMUNES, ÁREAS LIBRES, CAFETERÍA  Y BAÑOS</t>
  </si>
  <si>
    <t>Elaboración y ejecución del cronograma de actividades para el personal que realiza las actividades de Servicios Generales</t>
  </si>
  <si>
    <t>Coordinador Grupo Interno de Trabajo gestión Bienes, Compras y Servicios Administrativos/ /Auxiliar Administrativo</t>
  </si>
  <si>
    <t>Seguimiento a cronograma actividades servicios Generales</t>
  </si>
  <si>
    <t xml:space="preserve">No. De actividades realizadas/ No. De actividades programadas en cronograma </t>
  </si>
  <si>
    <t>En el primer semestre de 2016 se elaboró cronograma de actividades para el personal que realiza las actividades de Servicios Generales ver carpeta Plan de Accion 2016 folios 12 al 21</t>
  </si>
  <si>
    <t>Coordinador Grupo Interno de Trabajo gestión Bienes, Compras y Servicios Administrativos junto con sus colaboradores</t>
  </si>
  <si>
    <t>CUANDO SE REVISE LA INFORMACION CON CONTROL INTERNO SE  ALOJA LA INFORMACION</t>
  </si>
  <si>
    <t>Coordinador Grupo Interno de Trabajo gestión Bienes, Compras y Servicios Administrativos junto sus colaboradores</t>
  </si>
  <si>
    <t xml:space="preserve">En el primer semestre de 2016 se actualizo los siguientes documentos:
1. Con resolución No.  0792 de mayo 16 de 2016se aprobó formato de Fotocopias -100%
2. Con Resolución 01100 de junio 27 de 2016 se aprobó la eliminación de  procedimiento elaboración y ejecución del plan de adquisiciones, modificación plan de adquisiciones y los formatos de plan de adquisiciones y control de modificación plan de adquisiciones – 100%
3. Se envió a la Oficina de Planeación y Sistemas para revisión técnica los siguientes documentos:
•  Para eliminación formato solicitud de transportes  marzo 28 de 2016, formato  montos de apertura caja menor -40%
• Caracterización de proceso  junio 2 de 2016 ver carpeta Plan de Mejoramiento Institucional 230.52.03 2016- 40%
</t>
  </si>
  <si>
    <t>En el primer semestre de 2016 se documentaron oportunamente  conformidades no potenciales  del proceso de auditoría de control Interno 6 y una potencial ver evidencia computador ILBA CORREDOR LEYVA gestión calidad control de conformidades, las cuales de documentaron en términos.</t>
  </si>
  <si>
    <t xml:space="preserve">DESARROLLAR LOS PRODUCTOS PARA ORGANIZAR Y ADMINISTRAR  EL ARCHIVO DE GESTIÓN DEL  PROCESO GESTIÓN DE SERVICIOS ADMINISTRATIVOS                                                                 </t>
  </si>
  <si>
    <t>1).)Realizar la transferencia  de las carpetas al archivo central según lo establecido en cronograma de transferencias primarias (17 de junio)</t>
  </si>
  <si>
    <t xml:space="preserve">Auxiliar de Oficina/Grupo Interno de Trabajo gestión Bienes, Compras y Servicios Administrativos </t>
  </si>
  <si>
    <t>En el primer semmestre de 2016- junio 17 de 2016 se realizo envio de 59 carpetas al archivo central ver carpeta GAD 02 Relación Envios a Archivo Central FPS</t>
  </si>
  <si>
    <t>Coordinador  Grupo Interno de Trabajo  Gestión Bienes, Compras y Servicios Administrativos / Auxiliar Administrativo</t>
  </si>
  <si>
    <t xml:space="preserve">Con el proceso gestión de servicios Administrativos y Contabilidad  realizo conciliacion de bienes muebles Almacen </t>
  </si>
  <si>
    <t xml:space="preserve">Coordinador  Grupo Interno de Trabajo  Gestión Bienes, Compras y Servicios Administrativos </t>
  </si>
  <si>
    <t>En el primer sementre de 2016 se fijaron los compromisos laborales de los siguientes funcionarios: ILBA CORREDOR LEYVA, Marco Antonio Aguilar, Pilar Laverde, Carolina Rincon, Jesus Garzon, Nelson Fernado Ramirez, Julio Cesar Gamez, Martha Ojeda, ver carpeta de cada funcionario.</t>
  </si>
  <si>
    <t>En el primer sementre de 2016 se realizo la evaluacion de desempeño laboral de los siguientes funcionarios: ILBA CORREDOR LEYVA, Marco Antonio Aguilar, Pilar Laverde, Carolina Rincon, Jesus Garzon, Nelson Fernado Ramirez, Julio Cesar Gamez, Martha Ojeda, ver carpeta de cada funcionario.</t>
  </si>
  <si>
    <t>ELABORAR EL PLAN ANUAL DE adquisiciónES  PARA SU APROBACIÓN</t>
  </si>
  <si>
    <t xml:space="preserve">1).Elaboración  Plan de adquisición de Bienes Servicios y Obra Pública para  su aprobación.  (vigencia 2016)
2) Numero  de  Modificaciones realizadas al  Plan adquisición de Bienes Servicios y Obra Pública 
3) Publicación en la pagina web del FPS y SECOP. </t>
  </si>
  <si>
    <t xml:space="preserve">1) Numero  de  Modificaciones realizadas al  Plan adquisición de Bienes Servicios y Obra Pública.
2) Publicación en la pagina web del FPS y SECOP.  </t>
  </si>
  <si>
    <t>Técnico Administrativo/Grupo Interno de Trabajo gestión Bienes, Compras y Servicios Administrativos / Auxiliar Administrativo</t>
  </si>
  <si>
    <t xml:space="preserve">Plan de adquisición de Bienes, Servicios y Obra Pública </t>
  </si>
  <si>
    <t>Número de Productos realizados/Número de Productos programados</t>
  </si>
  <si>
    <t xml:space="preserve">En el primer semestre de 2016 se elaboró:
1).Plan de Adquisición de Bienes Servicios y Obra Pública para  su aprobación.  (Vigencia 2016) ver carpeta 230.69.04 Plan de Adquisiciones folios de 2 al 23. TRD 230.69.04 
2) Se realizó  modificaciones realizadas al  Plan Adquisición de Bienes Servicios y Obra Pública, GAD 20162300002393de enero 15 de 2016,GAD 20162300028893 abril 4 de 2016, GAD 20162300035983 de mayo 3 de 2016, carpeta 230.69.04 Plan de Adquisiciones . TRD 230.69.04
3) Se realizó Publicación en la página web del FPS y SECOP como se puede evidenciar en las mismas.  
</t>
  </si>
  <si>
    <t xml:space="preserve">REALIZAR CUATRO INFORMES DE LA EJECUCIÓN DEL PLAN ANUAL DE adquisiciónES-PAA  </t>
  </si>
  <si>
    <t>1). Informe de seguimiento del Plan de adquisición de Bienes Servicios y Obra Pública presentado para el análisis correspondiente  del Coordinador Grupo Interno de Trabajo gestión Bienes Compras y Servicios Administrativos (Cuarto trimestre de 2015) 
2) Informe de seguimiento del Plan de Compras presentado para el análisis correspondiente del Coordinador Grupo Interno de Trabajo gestión Bienes Compras y Servicios Administrativos (Primer Trimestre de 2016)</t>
  </si>
  <si>
    <t>1. Informe de seguimiento del Pan de adquisición de Bienes Servicios y Obra Pública  presentado para el análisis correspondiente del Coordinador Grupo Interno de Trabajo gestión Bienes Compras y Servicios Administrativos (Segundo Trimestre de 2016)                                                                                                                          2. Informe de seguimiento del Pan de adquisición de Bienes Servicios y Obra Pública  presentado para el análisis correspondiente del Coordinador Grupo Interno de Trabajo gestión Bienes Compras y Servicios Administrativos  (Tercer Trimestre de 2016)</t>
  </si>
  <si>
    <t xml:space="preserve">Técnico Administrativo/Grupo Interno de Trabajo gestión Bienes, Compras y Servicios Administrativos </t>
  </si>
  <si>
    <t xml:space="preserve">Ejecución al Plan de adquisición de Bienes, Servicios y Obra Pública </t>
  </si>
  <si>
    <t xml:space="preserve">No. De informes presentados / No. De informes  programados a presentar  </t>
  </si>
  <si>
    <t xml:space="preserve">En el primer semestre de 2016 se elaboró:
1). Informe de seguimiento del Plan de Adquisición de Bienes Servicios y Obra Publica presentado para el análisis correspondiente  del Coordinador Grupo Interno de Trabajo gestión Bienes Compras y Servicios Administrativos (Cuarto trimestre de 2015) carpeta Plan de Adquisiciones TRD  230.69.04 Plan de Adquisiciones2015.
2) Informe de seguimiento del Plan de Compras presentado para el análisis correspondiente del Coordinador Grupo Interno de Trabajo gestión Bienes Compras y Servicios Administrativos (Primer Trimestre de 2016) carpeta Plan de Adquisiciones TRD 230.69.04 Plan de Adquisiciones 2016 
</t>
  </si>
  <si>
    <t>REALIZAR EL CONTROL DE LAS RESMAS DE PAPEL ENTREGADAS EN LA ENTIDAD</t>
  </si>
  <si>
    <t xml:space="preserve">No de resmas de papel  entregadas en semestre </t>
  </si>
  <si>
    <t>Resmas de papel entregadas</t>
  </si>
  <si>
    <t>No de resmas de papel entreagadas /  no de resmas de papel entregadas en el semestre anterior</t>
  </si>
  <si>
    <t>En el primer semestre de  2016 se suministraron 531 resmas carta y oficio 311 a todos los procesos de la entidad</t>
  </si>
  <si>
    <t>REALIZAR EL CONTROL DE LAS FOTOCOPIAS REALIZADAS EN LA ENTIDAD</t>
  </si>
  <si>
    <t>No de fotocopias realizadas en el semestre</t>
  </si>
  <si>
    <t>Fotocopias realizadas</t>
  </si>
  <si>
    <t>No de fotocopias  realizadas en el semestre  /  no de fotocopias  realizadas entregadas en el semestre anterior</t>
  </si>
  <si>
    <t xml:space="preserve">En el primer semestre de  2016 se sacaron 81343 fotocopias para toda la entidad </t>
  </si>
  <si>
    <t>GESTIÓN DE TIC´S</t>
  </si>
  <si>
    <t>Profesional  - Técnico  / Oficina Asesora de Planeación y Sistemas</t>
  </si>
  <si>
    <t>De los tres Procedimientos que se deben actualizar: el procedimiento COPIAS DE SEGURIDAD DE USUARIOS Y SERVIDORES Cód. APGTSOPSPT02;se encuentra a la espera de ser llevado a comite, El Procedimiento  PUBLICACIÓN Y ACTUALIZACIÓN DE INFORMACIÓN EN MEDIOS ELECTRONICOS (PAGINA WEB, INTRANET), se le realizaron los ajustes solicitados por el revisor tecnico, sin embargo por las nuevas exigencias normativas del esquema de publicaciones. nuevamente se envia a revision tecnica y el Procedimiento APGTSOPSPT07 MANTENIMIENTO DE SERVIDOR DE APLICACIONES Y BASE DE DATOS, se encuentra en Revision Tecnica.</t>
  </si>
  <si>
    <t>Durante el Primer Semestre el Proceso Gestion de TIC´S Documento en terminos de oportunidad cinco acciones preventiva en el Plan de Manejo de Riesgos (CA01216P, CA01316P, CA01416P, CA01516P, CA01616P) el 16/03/2016 y dos no conformidades reales en el Plan de Mejoramiento Institucional (CI09315, CI09415) EL  28/01/2016; identificadas a traves de las diferentes auditorias programadas, evidencia que se encuentra reflejada en los planes publicados.</t>
  </si>
  <si>
    <t>Durante el Primer semestre se debían ejecutar 12 acciones de mejora del plan de mejoramiento institucional las cuales se encuentran en un avance del 68%.</t>
  </si>
  <si>
    <t>Durante el Primer semestre se debían ejecutar 8 acciones de mejora del plan de manejo de riesgos las cuales se encuentran en un avance del 38%.</t>
  </si>
  <si>
    <t>REALIZAR EL ENVÍO DE 52 CORREOS ELECTRÓNICOS CON EL FIN DE  SENSIBILIZAR A LOS FUNCIONARIOS PARA ASEGURAR LA APLICACIÓN DEL PROCEDIMIENTO COPIAS DE SEGURIDAD DE CIUDADANOS</t>
  </si>
  <si>
    <t>Envío de 26 correos electrónicos a todos los funcionarios recordando la realización de las copias de seguridad de los archivos de los equipos de cada uno.</t>
  </si>
  <si>
    <t>Reporte Oportuno a Planes e Indicadores de gestión</t>
  </si>
  <si>
    <t>No de reportes de avances realizados / No.  de reportes de avances programados</t>
  </si>
  <si>
    <t>Durante el Primer semestre del 2016 se enviaron 26 correos de solicitud de copia de seguridad, evidencia que se encuentra en el correo demaf@fondo</t>
  </si>
  <si>
    <t>REALIZAR SENSIBILIZACIÓN SOBRE SEGURIDAD DE LA INFORMACIÓN.</t>
  </si>
  <si>
    <t>Desarrollar 1 Actividad para la SENSIBILIZACIÓN de seguridad de la información (correos electrónicos mensajes emergentes Real Popup)</t>
  </si>
  <si>
    <t xml:space="preserve">Actividades de divulgación </t>
  </si>
  <si>
    <t>No de actividades de divulgación adelantadas / No.  de actividades de divulgación planeadas.</t>
  </si>
  <si>
    <t>Para el Primer semestre de 2016 se realizo la reinduccion general a toda la entidad en donde se incluyeron los temas de la estrategia de Gobierno en Linea,  Politica de seguridad de la informaciony Seguridad de la Informacion, esta actividad fue desarrollada el 26 de mayo de 2016.</t>
  </si>
  <si>
    <t>PUBLICAR LAS ActualizaciónES DE LOS DOCUMENTOS DE TODOS LOS PROCESOS EN EL SISTEMA INTEGRADO DE PROCESOS Y PROCEDIMIENTOS.</t>
  </si>
  <si>
    <t>PUBLICAR los cambios o modificaciones de los documentos de todos los procesos en el Sistema Integrado de Procesos y Procedimientos ( dic 2015 / Ene feb mar abril y mayo 2016)</t>
  </si>
  <si>
    <t>PUBLICAR los cambios o modificaciones de los documentos de todos los procesos en el Sistema Integrado de Procesos y Procedimientos (jun / jul ago sep oct nov 2016).</t>
  </si>
  <si>
    <t>Técnico / Oficina Asesora de planeación y Sistema</t>
  </si>
  <si>
    <t>Documentos Públicados en el SIP</t>
  </si>
  <si>
    <t>No de documentos Públicados en el SIP/ No de documentos aprobados por acto administrativo.</t>
  </si>
  <si>
    <t>Durante el Primer Semestre se realizo la publicacion de los procedimientos aprobados mediante acto administrativo asii: # 079 del 29/01/2016 (5), #0194 del 12/02/2016 (6), #0487 de 18/03/2016 (4), #0653 de 13/04/2016 (4), #0792 de 16/05/2016 (8) y # 1100 de 27/06/2016 (20); para un total de 47 documentos de SIP. evidencia que se puede cotejar en el sistema de gestion de calidad.</t>
  </si>
  <si>
    <t>IMPLEMENTAR UN SISTEMA DE GESTIÓN DE TECNOLOGÍA</t>
  </si>
  <si>
    <t xml:space="preserve">1). Reformulación del Plan de Acción para la Estrategia de Gobierno en Linea, de acuerdo a los lineamiento establecidos por los Ministerios de Salud y Ministerio TIC´S.                                                            </t>
  </si>
  <si>
    <t>Jefe - Profesional -Técnico / Oficina Asesora de Planeación y Sistemas</t>
  </si>
  <si>
    <t>Plan de Acción para la Estrategia de Gobierno en Linea.</t>
  </si>
  <si>
    <t>Número de productos realizados/ Número de productos programados</t>
  </si>
  <si>
    <t>De acuerdo a los lineamientos brindados por Colombia Digital, entidad asignada para el aompañamiento por parte del Ministerio de TIC´S, se realizo PLAN DE ACCION SECTOR SALUD SGSI GOBIERNO EN LINEA, donde se programaron las actividades a vigencia primer trimestre 2016; el cual se encuentra en aprobacion por parte del ministerio de salud.</t>
  </si>
  <si>
    <t>REALIZAR EL MONITOREO DE LOS EQUIPOS DE COMPUTO DEL FPS.</t>
  </si>
  <si>
    <t>1). Informe de monitoreo a software de seguridad presentados al Jefe de la Oficina Asesora de Planeación y Sistemas.</t>
  </si>
  <si>
    <t>Profesional / Oficina Asesora de Planeación y Sistemas</t>
  </si>
  <si>
    <t>Informes presentados</t>
  </si>
  <si>
    <t>En el Primer Semestre se Elaboro y se presentaron dos Informes de Monitore Trimestrales a Software de Seguridad al Jefe de la Oficina Asesora de Planeacion y Sistemas, los cuales se encuentran archivado en la Tabla de Retencion Documental 120,5309 "Informe de Monitoreo de Internet"</t>
  </si>
  <si>
    <t>ACTUALIZAR LAS HOJAS DE VIDA DE LOS EQUIPOS</t>
  </si>
  <si>
    <t>Actualización de hojas de vida de  equipos           de acuerdo a  novedades en los equipos (cambio de hardware o cambio de funcionarios.</t>
  </si>
  <si>
    <t>Actualización de hojas de vida de  equipos de acuerdo a  novedades en los equipos (cambio de hardware o cambio de funcionarios).</t>
  </si>
  <si>
    <t>Técnico  / Oficina Asesora de planeación y Sistema</t>
  </si>
  <si>
    <t>Hojas de vida actualizadas</t>
  </si>
  <si>
    <t>No hojas de vida actualizadas/ No hojas de vida a actualizar</t>
  </si>
  <si>
    <t>Durante el Primer Semestre se realizo una visita de Inspeccion para el levantamiento de la informacion de los equipos de la entidad para efectuar la actualizacion de las hojas de vida de los equipos de computo de toda la entidad, evidencia que se encuentra en el equipo del funcionario Rosmel Acosta</t>
  </si>
  <si>
    <t>ACTUALIZAR ESQUEMA DE Publicación</t>
  </si>
  <si>
    <t>Actualización del Esquema de Publicación de acuerdo a novedades</t>
  </si>
  <si>
    <t>Esquema de Publicación Actualizado</t>
  </si>
  <si>
    <t>No de Esquema de Publicación Actualizados/ No de esquema de Publicación a actualizar</t>
  </si>
  <si>
    <t>Durante el Primer Semestre de 2016 se realizaron 309 Publicaciones en medios electronicos asi: Mes de Enero 60; Mes de Febrero 60, Mes de Marzo 68, Mes de Abril 38; Mes de Mayo 42; Mes de Junio 41. Evidencia que se encuentra en el correo interno publicaciones@fondo</t>
  </si>
  <si>
    <t xml:space="preserve">ASIGNACIÓN, CONFIGURACIÓN Y DISTRIBUCIÓN DE EQUIPOS. </t>
  </si>
  <si>
    <t>Configuración y Distribución de Equipos de computo adquiridos.</t>
  </si>
  <si>
    <t>Técnicos  / Oficina Asesora de Planeación y Sistemas</t>
  </si>
  <si>
    <t xml:space="preserve">Asignación, Configuración y Distribución de Equipos de computo </t>
  </si>
  <si>
    <t>No de productos realizados/ No de productos programados</t>
  </si>
  <si>
    <t>Durante el Primer Semestre se realizo la entrega de 38 equipos de computo, de acuerdo a la programacion, evidencia que se encuentra en el Formato de Distribucion Equipos Nuevos APGTSOPSFO03</t>
  </si>
  <si>
    <t>GESTIÓN DOCUMENTAL</t>
  </si>
  <si>
    <t xml:space="preserve">REALIZAR  DOS JORNADAS DE CAPACITACIÓN PARA  TODOS LOS PROCESOS DE LA ENTIDAD DE  LOS MEDIOS DE APOYO QUE PRESENTA SISTEMA GESTIÓN DOCUMENTA -ORFEO- PARA SU ADECUADA EJECUCIÓN. </t>
  </si>
  <si>
    <t>No de capacitaciones realizadas sobre los medios de apoyo del sistema documental ORFEO</t>
  </si>
  <si>
    <t xml:space="preserve">                  
1) Realizar capacitaciones sobre los medios de apoyo del sistema documental ORFEO según necesidades de los funcionarios requeridas.</t>
  </si>
  <si>
    <t>Profesional  / Grupo Interno de Atención  al ciudadano y Gestión Documental</t>
  </si>
  <si>
    <t xml:space="preserve">Capacitación de los medios de apoyo del sistema de gestión documental Orfeo </t>
  </si>
  <si>
    <t xml:space="preserve">(Nº capacitaciones Realizadas </t>
  </si>
  <si>
    <t>Durante el primer semestre del 2016 fueron realizadas 13 jornadas de capacitación en todos los temas relacionados con los medios de apoyo del sistema de gestión documental ORFEO, estas 13 jornadas fuerón dirigidas a 83 funcionarios del FPS. Evidencia consignada 220-5202 capaciones ORFEO 2016.</t>
  </si>
  <si>
    <t>Durante el I semestre fueron abrobados 3 documentos de 5 programados, los documentos aprobados fueron:APGDOSGEPT18 - REVISION Y RADICACIÓN DE CORRESPONDENCIA EXTERNA RECIBIDA mediante resolución,0487del 18 de marzo del 2016, 079 de 29 enero de 2016; APGDOSGEPT03 - CONTROL DE DOCUMENTOS EXTERNOS - NORMOGRAMA INSTITUCIONALl por medio de  la  resolución 079 de 29 enero de 2016; APGDOSGEPT20 - CONTROL DE TEMPERATURA Y HUMEDAD RELATIVA EN EL ARCHIVO CENTRALDEL FPS mediante resolución 0792 del 16 mayo del 2016.</t>
  </si>
  <si>
    <t>REALIZAR LA EJECUTORIA DE LOS ACTOS ADMINISTRATIVOS NOTIFICADOS QUE POR NORMATIVIDAD REQUIERAN DICHA EJECUCIÓN</t>
  </si>
  <si>
    <t>No. de resoluciones ejecutoriadas dentro de los términos de ley en el periodo (Oct Nov Dic /2015 y Ene Feb Marzo de 2016).</t>
  </si>
  <si>
    <t>No. de resoluciones ejecutoriadas dentro de los términos de ley en el periodo (Abril mayo junio julio agosto sept 2016).</t>
  </si>
  <si>
    <t>Secretaria Ejecutiva, Auxiliares de Oficina, de secretaria general</t>
  </si>
  <si>
    <t>Ejecutoria de resoluciones</t>
  </si>
  <si>
    <t>(Nº de resoluciones ejecutoriadas dentro de los términos de ley/Nº de resoluciones notificadas y/o recurso)*100</t>
  </si>
  <si>
    <t>Durante el periodo de oct- Dic del 2015 se ejecutoriarion 552 actos administrativos, del enero - marzo del 2016 se ejecutoriaron 570 actos administrativos,  se puede avidenciar en la base de datos codigo: APGDOSGEFO02, que se encuentra en la oficina de secretaria general y es llevada por el funcionario LUIS EDUARDO MARTINEZ HIGUERA.</t>
  </si>
  <si>
    <t>FIJAR, DESFIJAR Y EJECUTORIAR AVISOS DE LAS RESOLUCIONES QUE NO CUMPLIERON EL TRAMITE DE NOTIFICACIÓN PERSONAL (NOTARIA / PRESENCIAL)</t>
  </si>
  <si>
    <t>No. de actos administrativos notificados  mediante aviso (Oct Nov Dic /2015 y Ene Feb Marzo de 2016).</t>
  </si>
  <si>
    <t>No. de actos administrativos notificados  mediante aviso  (Abril mayo junio julio agosto sept 2016).</t>
  </si>
  <si>
    <t>Secretaria Ejecutiva,Auxiliares de Oficina de Secretaria General</t>
  </si>
  <si>
    <t>Actos Administrativos comunicados mediante aviso</t>
  </si>
  <si>
    <t>(Nº De Resoluciones notificadas mediante aviso / No. De Resoluciones que no cumplieron el trámite de notificación personal)*100</t>
  </si>
  <si>
    <t>Durante el periodo de oct  - dic del 2015 se notificaron mediante aviso de prensa  40 actos administrativos, de la fecha ene - marzo del 2016 se notificaron mediante aviso de prensa 32 actos administrativos la suma de 72 actos administrativos,se puede avidenciar en la base de datos codigo: APGDOSGEFO02, que se encuentra en la oficina de secretaria general y es llevada por el funcionario LUIS EDUARDO MARTINEZ HIGUERA.</t>
  </si>
  <si>
    <t>GARANTIZAR RADICACION OPORTUNA DE LA CORRESPONDENCIA RECIBIDA POR LA ENTIDAD.</t>
  </si>
  <si>
    <t>% de documentos radicados en ORFEO frente a la correspondencia recibida.</t>
  </si>
  <si>
    <t>Secretaria Ejecutiva / Auxiliar V Grupo Interno de Atención  al Ciudadano y Gestión Documental</t>
  </si>
  <si>
    <t>Oportunidad en la radicación documental</t>
  </si>
  <si>
    <t xml:space="preserve"> (Nº de documentos radicados / Nº de documentos a radicar)*100</t>
  </si>
  <si>
    <t xml:space="preserve">ACTUALIZAR EL NORMOGRAMA INSTITUCIONAL </t>
  </si>
  <si>
    <t>1). Enviar seis correos electrónicos recordando el reporte del normogrma institucional. 
2) Actualizar el normograma de acuerdo a los requerimiento de los procesos.</t>
  </si>
  <si>
    <t>1) Enviar seis correos electrónicos recordando el reporte del normogrma institucional. 
2) Actualizar el normograma de acuerdo a los requerimiento de los procesos.</t>
  </si>
  <si>
    <t>Encargado de actualización Normograma Institucional / Sectetaría General</t>
  </si>
  <si>
    <t>Actualización del Normograma Institucional</t>
  </si>
  <si>
    <t>(Nº de productos ejecutados / Nº de productos programados)*100</t>
  </si>
  <si>
    <t>Durante el semestre fueron enviados 6 correos eletrónocos a todos los funcionarios del FPS recordando en envío de las normas para mantener el normagrama instirucional actualizado, los correos fueron enviados : 7 enero, 2 de febrero, 7 de marzo, 4 de abril, 2 de mayo y 1 de junio.  Evidencia consignada en la bandeja de correo del administrador del normagrama institucional en secretaría general.</t>
  </si>
  <si>
    <t>REALIZAR DOS SEGUIMIENTO AL PROGRAMA DE GESTION DOCUMENTAL</t>
  </si>
  <si>
    <t>1). Informe de Seguimiento al Programa de Gestión Documental.
2) presentacion del Informe al Comité de Desarrollo Administrativo (temas de Archivo).</t>
  </si>
  <si>
    <t>1) Informe de Seguimiento al Programa de Gestión Documental.
2) presentacion del Informe al Comité de Desarrollo Administrativo (temas de Archivo).</t>
  </si>
  <si>
    <t xml:space="preserve">informe de seguimiento </t>
  </si>
  <si>
    <t>Durante el I semestre se está actualizando el programa de gestión documental, luego de esta actualización se procederá con el seguimiento de este bajo la coordinación de la oficina de control interno</t>
  </si>
  <si>
    <t>DESARROLLAR LOS  PRODUCTOS PARA ORGANIZAR Y ADMINISTRAR  EL ARCHIVO DE GESTIÓN DEL  PROCESO GESTIÓN DOCUMENTAL</t>
  </si>
  <si>
    <t xml:space="preserve">Realizar la transferencia  de las carpetas al archivo central según lo establecido en cronograma de transferencias primarias (15 de noviembre)
</t>
  </si>
  <si>
    <t>Secretaria Ejecutiva / Grupo Interno de Atención  al Ciudadano y Gestión Documental</t>
  </si>
  <si>
    <t>no aplica para el semestre</t>
  </si>
  <si>
    <t>durante el I semestre del 2016 fueron documentadas en oportunidad de tiempo 5 acciones de mejora; para el plan de manejo de riesgos fueros documentadas 3 en oportunidad de tiempo. Evidencia consignada en los planes correspondientes.</t>
  </si>
  <si>
    <t>de las 21 aciones de mejora contenidas en el plan de mejoramiento fueron ejecutadas oportunamente 2, evidencia consignada en el plan de mejoramiento publicado.</t>
  </si>
  <si>
    <t>de las 9 aciones de mejora contenidas en el plan de Riesgo fueron ejecutadas oportunamente 3, evidencia consignada en el plan de riesgo publicado.</t>
  </si>
  <si>
    <t xml:space="preserve">DIGITALIZACIÓN DE ARCHIVO CENTRAL </t>
  </si>
  <si>
    <t>Digitalizar 1755  carpetas  según cronograma aprobado por comité</t>
  </si>
  <si>
    <t>Digitalizar 1755  carpetas  según cronograma aprobado por comite</t>
  </si>
  <si>
    <t>Profesional II / Auxiliar de Oficina</t>
  </si>
  <si>
    <t>Digitalización del archivo central</t>
  </si>
  <si>
    <t>NO de carpetas digitalizadas / No de carpetas programadas para digitalizar</t>
  </si>
  <si>
    <t>Durante el semestre fueron digitalizadas 723 carpetas que cumplieron el ciclo documental de acuerdo  las TRD de cada proceso, evidencia consignada en el software de digitalización.</t>
  </si>
  <si>
    <t>Secretario General</t>
  </si>
  <si>
    <t>El 16 de febrero fue radicado en lel proceso de talento humano los compromisos laborales de la funcionaria SARA MARTINEZ. Evidencia consignada en la hoja de vida de la funcionaria radicada en talento humano</t>
  </si>
  <si>
    <t xml:space="preserve">no se les aplico ningun plan de mejoramiento a los funcionarios en mension </t>
  </si>
  <si>
    <t>ATENCIÓN AL CIUDADANO</t>
  </si>
  <si>
    <t>REALIZAR UNA PRESENTACIÓN EN LA CUAL SE SOCIALICE LA GUÍA DE PARTICIPACIÓN CIUDADANA</t>
  </si>
  <si>
    <t xml:space="preserve">1)Actualizar la Guía de Participación Ciudadana incluyendo la utilización de las redes sociales 
</t>
  </si>
  <si>
    <t>Coordinador y profesional / Grupo Interno de Trabajo Atención al ciudadano y Gestión Documental</t>
  </si>
  <si>
    <t xml:space="preserve">Actualización de  la Guía de Participación Ciudadana 
</t>
  </si>
  <si>
    <t>No. De productos realizadas en el semestre / No. De productos  programados  durante el semestre</t>
  </si>
  <si>
    <t>No Aplica para este primer Semestre.</t>
  </si>
  <si>
    <t>SOCIALIZACIÓN DE LOS MECANISMOS DE PARTICIPACIÓN CUIDADANA</t>
  </si>
  <si>
    <t>Realizar una actividad en la que se socialice a los usuarios externos los mecanismos de participación ciudadana  a nivel Bogotá</t>
  </si>
  <si>
    <t>Socialización de los mecanismos de participación ciudadana</t>
  </si>
  <si>
    <t>No. De productos realizados en el semestre / No. De productos  programados  durante el semestre</t>
  </si>
  <si>
    <t xml:space="preserve">El Proceso de Atención al Ciudadano realizo una socializacion de los mecanismos de Participacion ciudadana en el CLUB SOCIAL FERRODIARIO el dia  31/03/2016 esto se puede evidenciar en la carpeta 220-5202 Capacitacion y Socializacion 2016 Acta No. 13. </t>
  </si>
  <si>
    <t>PRESENTAR Y PUBLICAR EL INFORME DE SATISFACCIÓN AL CIUDADANO</t>
  </si>
  <si>
    <t>1). Presentar en oportunidad al Director General los  informe de Satisfacción al Ciudadano IV trimestre 2015  y I trimestre del 2016
2) Enviar a Publicación el informe de Satisfacción al Ciudadano correspondiente al IV trimestre 2015  y I trimestre del 2016</t>
  </si>
  <si>
    <t>1) 1) Presentar en oportunidad al Director General los   informes de Satisfacción al Ciudadano II y III  trimestre del 2016
2) Enviar a Publicación el informe de Satisfacción al Ciudadano correspondiente II y III  trimestre del 2016</t>
  </si>
  <si>
    <t>Oportunidad en la entrega de información</t>
  </si>
  <si>
    <t>El Proceso de Atencion al Ciudadano presento en oportunidad el Informe de Satisfacción al Ciudadano IV trimestre 2015 el dia 22/01/2016  y I trimestre del 2016 el dia 21/04/2016 esto se puede evidenciar en la carpeta 220-3601 Informe de Medicion de la Satisfaccion al Ciudadano 2016.</t>
  </si>
  <si>
    <t>SOLICITUDES REFERENTES A AFILIACIONES DE SALUD,  BRINDANDO INFORMACIÓN CORDIAL Y OPORTUNA  A LOS CIUDADANOS DE  LA ENTIDADES FERROCARRILES, PROSOCIAL, SAN JUAN DE DIOS</t>
  </si>
  <si>
    <t>1). Diligenciar  y consolidar la base de datos de las necesidades de afiliación y prestaciones económicas de los ciudadanosdel FPS.</t>
  </si>
  <si>
    <t>1) Diligenciar  y consolidar la base de datos de las necesidades de afiliación y prestaciones económicas de los ciudadanosdel FPS.</t>
  </si>
  <si>
    <t>Auxiliar Administrativo, Profesional  / Grupo Interno de trabajo de Atención  al ciudadanos y Gestión documental</t>
  </si>
  <si>
    <t>Novedades Recepcionadas</t>
  </si>
  <si>
    <t>% de novedades recepcionadas en la Oficina Atención al Ciudadano</t>
  </si>
  <si>
    <t>Durante el I semestre se recepcionaron un total  14210 de novedades de afiliaciones y prestaciones economicas distribuidas de la siguiente  manera 4890  novedades de afiliaciones, 9320 novedades de prestaciones economicas evidencia consignada en la carpeta 220-5309 Informe de Desempeño Laboral Atencion al ciudadano</t>
  </si>
  <si>
    <t>REALIZAR CONTROL DE LAS PQRSD RECEPCIONADAS EN EL BUZÓN  DE SUGERENCIA</t>
  </si>
  <si>
    <t>Realizar actas de aperturas del  buzón de sugerencias (dic ene feb mar abr y may) en la cuidad de Bogotá  y los puntos administrativos fuera de Bogotá</t>
  </si>
  <si>
    <t>Realizar actas de aperturas del  buzón de sugerencias (jun jul agos sep oct nov) en la cuidad de Bogotá  y los puntos administrativos fuera de Bogotá</t>
  </si>
  <si>
    <t>Coordinador y Secretaria Ejecutiva/ Grupo Interno de Trabajo Atención al ciudadano y Gestión Documental</t>
  </si>
  <si>
    <t xml:space="preserve"> PQRSD recepcionadas en el buzón de sugerencias </t>
  </si>
  <si>
    <t>Actas de apertura del buzón de Sugerencias</t>
  </si>
  <si>
    <t>Durante el I Semestre 2016 hasta el seguimiento del paln de accion se realizaron 206 actas de apertura del buzón de sugerencias en Bogotá y en cada uno de los puntos administrativos fuera de Bogotá, esto se puede evidenciar en la unidad documental 220-5801 ACTAS BUZON SUGERNCIAS 2016</t>
  </si>
  <si>
    <t>RECEPCIONAR, RADICAR  Y REALIZAR SEGUIMIENTO DE LAS PQRDS PRESENTADAS POR LOS CIUDADANOS AL FPS</t>
  </si>
  <si>
    <t>1). % de PQRDS Recepcionadas y  radicadas.
2) realizar seguimiento de las PQRDS presentadas por lo ciudadanos del FPS a traves del formato MIAACGCDFO43 Reporte Mensual del Registro y Seguimiento de Peticiones Quejas Reclamos Sugerencias y/o Felicitaciones Denuncias (PQRSD) por Dependencias.</t>
  </si>
  <si>
    <t>1) % de PQRDS Recepcionadas y  radicadas.
2) realizar seguimiento de las PQRDS presentadas por lo ciudadanos del FPS a traves del formato  MIAACGCDFO43 Reporte Mensual del Registro y Seguimiento de Peticiones Quejas Reclamos Sugerenciasy/o Felicitaciones Denuncias (PQRSD) por Dependencias.</t>
  </si>
  <si>
    <t>PQRS presentantadas por los ciudadanos</t>
  </si>
  <si>
    <t xml:space="preserve">No. De productos realizadas  / No. De productos  programados  </t>
  </si>
  <si>
    <t>DESARROLLAR LOS PRODUCTOS PARA ORGANIZAR Y ADMINISTRAR  EL ARCHIVO DE GESTIÓN DE ATENCIÓN AL CIUDADANO</t>
  </si>
  <si>
    <t xml:space="preserve">1). Realizar la transferencia  de las carpetas al archivo central según lo establecido en cronograma de transferencias primarias ( 15 de noviembre)
                                                                                                                                                                                                                      </t>
  </si>
  <si>
    <t>Auxiliar Administrativo / Grupo Interno de Trabajo Atención al ciudadanos y Gestión Documental</t>
  </si>
  <si>
    <t>De las 16 acciones de mejoras contenidas en el plan de Mejoramiento 4 se realizaron satisfactoriamente.</t>
  </si>
  <si>
    <t>De las 7 acciones de mejoras contenidas en el plan de Riesgo una 1 se realizo satisfactoriamente.</t>
  </si>
  <si>
    <t xml:space="preserve">Durante el primer semestre de 2016 se detectaron un total de 10 no conformidades asi:
6  no conformidades reales                                                                                            4  no conformidades potenciales                                                                                   y 10 fueron documentadas oportunamente.                                                                                  </t>
  </si>
  <si>
    <t>Secretaria General</t>
  </si>
  <si>
    <t>No. de compromisos laborales concertados en  término y radicados en GTH/ No. De compromisos laborales a concertar</t>
  </si>
  <si>
    <t>El proceso Atención al Ciudadano la concertación de los compromisos laborales  de las siguientes funcionarias Francisca Ardila Guerra,  Hectro Ruiz y Clara Cecilia Rodriguez,  los cuales fueran entregadas al  G.I.T Gestión de Talento Humano el dia 12/02/2016, 29/02/2016( Funcionario se encontraba en el disfrute de vaciones Hector Ruiz), esto se puede evidenciar  en la carpeta de apoyo evalucación de desempeño Laboral 2016</t>
  </si>
  <si>
    <t>No. de evaluaciones desempeño realizadas en  término y radicadas en GTH / No. De evaluaciones desempeño a realizar</t>
  </si>
  <si>
    <t>No se les Aplico ningún Plan de Mejoramiento a los funcionarios en mencion</t>
  </si>
  <si>
    <t>GESTIÓN DE BIENES TRASFERIDOS</t>
  </si>
  <si>
    <t>REALIZAR LAS ACTIVIDADES PARA GESTIONAR LA  COMERCIALIZACIÓN DE BIENES TRANSFERIDOS</t>
  </si>
  <si>
    <t xml:space="preserve">1). Elaboración del Listado de Bienes  muebles  Susceptibles de ser comercializados                                                                                              2)  GESTIONAR las actividades implicadas en la comercialización una vez se reciben las solicitudes </t>
  </si>
  <si>
    <t>Técnico Administrativo/ Grupo Interno de Trabajo Gestión Bienes, Compras y Servicios Administrativos</t>
  </si>
  <si>
    <t>Solicitudes de Comercialización de Bienes</t>
  </si>
  <si>
    <t>Con memorando GAD 20162300026613 se envio  Listado de Bienes  muebles  Susceptibles de ser comercializados ,  ver carpeta 230,21,03 memorandos enviados 2016 F1 folios 169 y 170, Y con memorando GAD 20162300040043 de mayo 12 de 2016 se solicito calculo del precio minimo de venta ver carpeta 230,21,03 memorandos enviados  folio 2 tomo 2</t>
  </si>
  <si>
    <t>SOLICITAR  RECURSOS FINANCIEROS PARA TRAMITAR EL AVALÚO DE LOS BIENES INMUEBLES PARA SU COMERCIALIZACIÓN</t>
  </si>
  <si>
    <t xml:space="preserve">Solicitud  CDP o  recursos para realizar  avalúos técnicos de los Bienes Inmuebles </t>
  </si>
  <si>
    <t>Coordinador / Grupo Interno de Trabajo Gestión Bienes, Compras y Servicios Administrativos</t>
  </si>
  <si>
    <t xml:space="preserve">Solicitud de Recursos Financieros para Avalúos </t>
  </si>
  <si>
    <t>Oficio de Solicitud de Recursos Financieros para los Avalúos</t>
  </si>
  <si>
    <t>Se realizo solicitud de recursos para avaluos técnicos con No. CDS 16216 de febrero 26 de 2016 y CDP No. 15916 de la misma fecha por valor de $45,000,000 ver memorando GAD 20162300020613 de marzo 02 de 2016</t>
  </si>
  <si>
    <t>REALIZAR LA SOLICITUD DE FACTURAS DE LOS IMPUESTOS PREDIALES CORRESPONDIENTES A LA ENTIDAD</t>
  </si>
  <si>
    <t xml:space="preserve">Realizar la solicitud de las facturas  de impuesto predial y complementario de los inmuebles con titularidad  plena   propiedad del fondo (via correo o oficiar)  </t>
  </si>
  <si>
    <t>Realizar la solicitud de las facturas  de impuesto predial y complementario de los inmuebles con titularidad  plena   propiedad del fondo (via correo o oficiar)</t>
  </si>
  <si>
    <t xml:space="preserve">Auxiliar Administrativo y Coordinador  / Grupo Interno de Trabajo Gestión Bienes, Compras y Servicios Administrativos </t>
  </si>
  <si>
    <t>Solicitud de factura de Impuesto Predial</t>
  </si>
  <si>
    <t xml:space="preserve">
No. De solicitudes programadas en el semestre/ No. De solicitudes enviadas a secretarias de hacienda o tesorerías</t>
  </si>
  <si>
    <t>En el primer semestre de 2016 se solicitarón 8 facturas de Impuesto predial correspondientes a Bucaramanga un predio, Bogota un predio, Neiva  2 inmuebles y popayan 4 inmuebles; hasta agotar los recursos Disponibles que corresponde la suma de $196,000,000.oo ver carpeta de impuesto predial de estas ciudades</t>
  </si>
  <si>
    <t>TRAMITAR EL PAGO DE FACTURAS DE  IMPUESTO PREDIAL PROPIEDAD DE LA ENTIDAD.</t>
  </si>
  <si>
    <t>1). Tramitar el pago Impuesto predial por inmueble    2) elaboración de acta de conciliación con el Grupo Interno de Trabajo de Contabilidad correspondiente para el semestre inmediatamente anterior</t>
  </si>
  <si>
    <t>1) Tramitar el Pago  impuesto predial     2) elaboración de acta de conciliación con el Grupo Interno de Trabajo de Contabilidad correspondiente para el semestre inmediatamente anterior</t>
  </si>
  <si>
    <t>Tramites de pago de impuestos</t>
  </si>
  <si>
    <t>En el primer semestre de 2016 se solicitarón 8 facturas de Impuesto predial correspondientes a Bucaramanga un predio, Bogota un predio, Neiva  2 inmuebles y popayan 4 inmuebles; hasta agotar los recursos Disponibles que corresponde la suma de $196,000,000.oo y se realizo concilaición .ver carpeta de impuesto predial de estas ciudades. Se han solicitado los recursos con  memorando GAD 20162300025363 de marzo 18 de2016.</t>
  </si>
  <si>
    <t>HASTA MIRAR EL PLAN DE MEJORAMIENTO Y MATRIZ DE RIESGOS CON CONTROL INTERNO SE LLENA ESTA INFORMACION</t>
  </si>
  <si>
    <t>En el primer semestre de 2016 se documentarón dos  hallazgos no potenciales  las cuales se documentaron a tiempo. Ver carpeta de control de conformidades computador de la funcionaria ILBA CORREDOR LEYVA.</t>
  </si>
  <si>
    <t xml:space="preserve">Al primer semestre de 2016 el proceso Bienes Transferidos, actualizo los siguientes procedimientos:
1. Aprovechamiento de Bienes Muebles código APGBTGADPT02 fecha de envió a la oficina de planeación y sistemas marzo 8 de 2016 para revisión técnica. . Avance 40%
2. Avaluó Técnico de bienes muebles código APGBTGADPT01 echa de envió a la oficina de planeación y sistemas marzo 8 de 2016 para revisión técnica. . Avance 40%
3. Venta de bienes muebles código APGBTGADPT03 a la fecha de envió a la oficina de planeación y sistemas marzo 8 de 2016 para revisión técnica. . Avance 40%
4. Perdida hurto de bienes muebles código APGBTGADPT06 fecha de envió a la oficina de planeación y sistemas marzo 8 de 2016 para revisión técnica. . Avance 40%
5. Titulación de predios transferidos código APGBTGADPT09 fecha de envió a la oficina de planeación y sistemas marzo 8 de 2016 para revisión técnica. . Avance 40%
6. Avaluó técnico de bienes inmuebles APGBTGADPT10 fecha de envió a la oficina de planeación y sistemas marzo 8 de 2016 para revisión técnica. . Avance  40%
7. Negociación y legalización venta de bienes inmuebles APGBTGADPT11 fecha de envió a la oficina de planeación y sistemas marzo 8 de 2016 para revisión técnica. . Avance 40%
8. Desenglobe de bienes inmuebles código APGBTGADPT13 fecha de envió a la oficina de planeación y sistemas marzo 8 de 2016 para revisión técnica. . Avance 40%
9.  Escrituración y venta de Inmuebles código APGBTGADPT14 fecha de envió a la oficina de planeación y sistemas marzo 8 de 2016 para revisión técnica. . Avance 40%
10. Se solicitó eliminación del procedimiento contratos de arrendamiento código APGBTGADPT15 fecha de envió a la oficina de planeación y sistemas mayo 25 de 2015. Avance 20%
11. Seguimiento a contratos de arrendamiento código APGBTGADPT15 fecha de envió a la oficina de planeación y sistemas marzo 8 de 2016 para revisión técnica. . Avance 40%
12. Con memorando GAD 2152300040303 de junio 9 de 2015 se solicitó a la Oficina Asesora Jurídica la realización de tres procedimientos: Atención de demanda de Bienes Inmuebles código  APGBTGADPT16, Requerimiento a Invasores código  APGBTGADPT17, Cobro coactivo por impuestos de inmuebles código  APGBTGADPT18. Avance 0%
13. Mediante Resolución No. 1093 de junio 23 de 2015, fue aprobado el procedimiento APGBTGADPT04 Comodato de Bienes Muebles e Inmuebles, también se aprobó la eliminación el procedimiento APGBTGADPT12 Comodato de bienes inmuebles. Avance 100%
14. Mediante Resolución No. 1897 de Noviembre 10 de 2015 fue aprobado el procedimiento Baja de Bienes por obsolescencia inservibles o no necesarios.  Avance 100%
15. En primer semestre de 2016 Mediante Resolución No. 0487 de marzo 18  2016 fue aprobado el procedimiento arriendo de bienes inmuebles.  .  Avance 100%
16. Pago impuesto predial y valorización código APGBTGADPT05 fecha de envió a la oficina de planeación y sistemas marzo 17 de 2016 para revisión técnica. . Avance 40 %
17. Caracterización del proceso fecha de envió a la oficina de planeación y sistemas junio 3 de 2016 para revisión técnica. . Avance 20%
Es de aclarar que los procedimientos anteriormente descritos ya fueron devueltos con ajustes sugeridos por la oficina Planeación y sistemas
</t>
  </si>
  <si>
    <t xml:space="preserve">En la vigencia de 2016 se fijaron los compromisos laborales del funcionario Jorge Otalora  ver carpeta del funcionario
</t>
  </si>
  <si>
    <t xml:space="preserve">En la vigencia de 2016 se realizó la evaluación de desempeño laboral l funcionario Jorge Otalora.
</t>
  </si>
  <si>
    <t xml:space="preserve">No hubo la necesidad de realizar  Nde realizar Plan de Mejoramiento Individual </t>
  </si>
  <si>
    <t>CUMPLIMIENTO PLAN DE ACCION GESTION SERVICIOS DE SALUD</t>
  </si>
  <si>
    <t>I SEMESTRE</t>
  </si>
  <si>
    <t>CUMPLIMIENTO PLAN DE ACCION GESTION GESTIÓN DE PRESTACIONES ECONÓMICAS</t>
  </si>
  <si>
    <t>CUMPLIMIENTO PLAN DE ACCION DIRECCIONAMIENTO ESTRATÉGICO</t>
  </si>
  <si>
    <t>CUMPLIMIENTO PLAN DE ACCION GESTIÓN COBRO</t>
  </si>
  <si>
    <t>CUMPLIMIENTO PLAN DE ACCION ASISTENCIA JURÍDICA</t>
  </si>
  <si>
    <t>CUMPLIMIENTO PLAN DE ACCION MEDICION Y MEJORA</t>
  </si>
  <si>
    <t>CUMPLIMIENTO PLAN DE ACCION GESTIÓN TALENTO HUMANO</t>
  </si>
  <si>
    <t>CUMPLIMIENTO PLAN DE ACCION GESTIÓN DE SERVICIOS ADMINISTRATIVOS</t>
  </si>
  <si>
    <t>CUMPLIMIENTO PLAN DE ACCION GESTIÓN DE TIC´S</t>
  </si>
  <si>
    <t>CUMPLIMIENTO PLAN DE ACCION GESTIÓN DOCUMENTAL</t>
  </si>
  <si>
    <t>RECURSOS FINANCIEROS</t>
  </si>
  <si>
    <t>REALIZAR  OPORTUNAMENTE LA PRESENTACIÓN DE INFORMES DE GESTIÓN INTERNOS Y EXTERNOS</t>
  </si>
  <si>
    <t xml:space="preserve">Actualización del cronograma  interno de presentación de informes para la vigencia, según programación de la matriz primaria y secundaria.
</t>
  </si>
  <si>
    <t>Subdirector Financiero</t>
  </si>
  <si>
    <t>Cronograma informes internos</t>
  </si>
  <si>
    <t>No. De cronogramas  actualizados / No de cronogramas a actulizar</t>
  </si>
  <si>
    <t xml:space="preserve">Actualización y cumplimiento del cronograma  interno de presentación de informes para la vigencia, según programación de la matriz primaria y secundaria.
</t>
  </si>
  <si>
    <t xml:space="preserve"> Coordinador - Profesionales / GIT de  Tesoreria </t>
  </si>
  <si>
    <t xml:space="preserve">la modoficacion   a la  matriz  primaria  se  solicitara  en el segundo  semestre  de acuerdo   con  las directrices   del ministerio  de hacienda     segun oficion  2016220001303 con fecha   21/01/2016   donde  se informa     que  no debe   continuar  enviando    el  informe  de  que  trata el Articulo 2,33,2,11 Capitulo 2 Titulo 3 de  Decreto  1068 2015, </t>
  </si>
  <si>
    <t xml:space="preserve"> Coordinador - Profesionales / Git de Contabilidad</t>
  </si>
  <si>
    <t xml:space="preserve">  El  GIT  de  contabilidad 58 informes  programados /59 informes presentados ,   , la evidencia  de  su presentación se pueden  observar en la carpeta con tabla de  retención  GCO 4205301,GCO 4208306,GCO 4202702 GCO 4202306 .             </t>
  </si>
  <si>
    <t>GENERAR Y PRESENTAR  CUATRO (4)      INFORMES DE LOS ESTADOS FINANCIEROS A LA SUBDIRECCIÓN FINANCIERA CON EL PROPÓSITO DE EVALUAR LA SITUACIÓN FINANCIERA DE LA ENTIDAD Y TOMAR LAS DECISIONES PERTINENTES.</t>
  </si>
  <si>
    <t>1). Presentar dos (2) informes de los estados financieros a la Subdireccion Financiera</t>
  </si>
  <si>
    <t>Coordinador del Grupo Interno  de Trabajo de Contabilidad / profesional</t>
  </si>
  <si>
    <t>Presentación de Estados financieros</t>
  </si>
  <si>
    <t>No. de informes presentados / Total de informes a presentar</t>
  </si>
  <si>
    <t xml:space="preserve">El  GIT   de contabilidad  programo  2  informes     presentados a la  subdireccion financiera   ,la  evidencia   de su presentacion   se  encuentra   en la carpeta  GCO 4205301  </t>
  </si>
  <si>
    <t>GENERAR Y PRESENTAR  CUATRO (4) INFORMES  DE SEGUIMIENTO A CONVENIOS CON ENTIDADES FINANCIERAS SEGÚN EL PLAN DE TRABAJO ESTABLECIDO</t>
  </si>
  <si>
    <t>1).Presentar 2 Informes al Director General sobre el seguimiento a los convenios con entidades financieras</t>
  </si>
  <si>
    <t>1)Presentar 2 Informes al Director General sobre el seguimiento a los convenios con entidades financieras</t>
  </si>
  <si>
    <t>Subdirector Financiero/Coordinador Grupo Interno de Trabajo de Tesoreria</t>
  </si>
  <si>
    <t xml:space="preserve">Seguimiento a Convenios con Entidades Financieras </t>
  </si>
  <si>
    <t>durante  el primer semestre se presentaron 2 informes  de seguimiento a convenios a través de los memorandos   - GTE 20164100010883 Y GTE 20164100028273</t>
  </si>
  <si>
    <t>SOLICITAR Y REALIZAR CONCILIACIONES DE  LA INFORMACIÓN CONTABLE CON LAS DISTINTOS PROCESOS  QUE ALIMENTAN LA CONTABILIDAD DE ACUERDO A INSTRUCCIONES DE LA CONTADURIA GENERAL DE LA NACION</t>
  </si>
  <si>
    <t>1) Solicitud de analisis de la información y/o informe detallada a conciliar 
2) Realizar  trimestralmente 7 conciliaciones con los procesos GIT gestiòn de Bienes, Compras y Servicios Administrativos, Gestión Financiera-Tesorería, , Asistencuia Júridica, Gestión Servicios de Salud, Gestión de Cobro, Gestión Prestaciones Economicas y Talento Humano 2) Presentar  conciliaciones mensuales ( 9 Cajas Menores y 19 de Cuentas Bancarias).</t>
  </si>
  <si>
    <t>1) Solicitud de analisis de la información y/o informe detallada a conciliar 
2) Realizar   trimestralmente 7 conciliaciones con los procesos GIT gestiòn de Bienes, Compras y Servicios Administrativos, Gestión Financiera-Tesorería, , Asistencuia Júridica, Gestión Servicios de Salud, Gestión de Cobro, Gestión Prestaciones Economicas y Talento Humano 2) Presentar  conciliaciones mensuales ( 9 Cajas Menores y 19 de Cuentas Bancarias).</t>
  </si>
  <si>
    <t xml:space="preserve">Coordinador del Grupo Interno  de Trabajo de Contabilidad / Grupo </t>
  </si>
  <si>
    <t>Conciliación de la información Contable entre áreas</t>
  </si>
  <si>
    <t xml:space="preserve">En el primer  semestre del 2016 el GIT de contabilidad    realizo   71  conciliaciones entre procesos   y  156 conciliaciones bancarias  de un total de 230 realizadas, conciliaciones programada 230 </t>
  </si>
  <si>
    <t>GESTIONARLA DEPURACIÓN DE LAS PARTIDAS REFLEJADAS EN LAS CONCILIACIONES BANCARIAS DE LAS CUENTAS DE LA ENTIDAD DE ACUERDO CON EL PROCEDIMIENTO</t>
  </si>
  <si>
    <t>% Numero de partidas gestionadas por cuenta bancaria</t>
  </si>
  <si>
    <t>Coordinador Grupo Interno de Trabajo de Tesoreria</t>
  </si>
  <si>
    <t>Eficacia en la Depuracion de conciliaciones bancarias</t>
  </si>
  <si>
    <t>SALDO EN LIBROS + PAGOS PROGRAMADOS PARA EL MES SIGUIENTE / SALDO EN BANCO - DEBITOS GESTIONADOS  POR LA ENTIDAD Y PENDIENTES DE ABONAR POR EL BANCO</t>
  </si>
  <si>
    <t>el nivel de gestión en la  depuraciónde las conciliaciones bancarias durante el primer semestre estuvo en el 99 %</t>
  </si>
  <si>
    <t>EXPEDICIÓN DE CDP´S  EN TÉRMINOS DE OPORTUNIDAD DE ACUERDO CON EL PROCEDIMIENTO</t>
  </si>
  <si>
    <t>%Número de CDP´S expedidos oportunamente</t>
  </si>
  <si>
    <t>Encargado de Presupuesto</t>
  </si>
  <si>
    <t>Oportunidad en la expedición de compromisos</t>
  </si>
  <si>
    <t>No CDP´s  expedidos  en términos de oportunidad / Total de CDP´s solicitados</t>
  </si>
  <si>
    <t>Durante el primer semestre de 2016 se expidieron 1306 cdps  (Unidad Salud 770 y Pensión 536) de manera oportuna, de acuerdo con  la disponibilidad presupuestal
Se evidencia en las carpetas ( CERTIFICADO DE DISPONIBILIDAD  PRESUPUESTAL 2016 PENSIONES 400.13.03 y CERTIFICADO DE DISPONIBILIDAD  PRESUPUESTAL 2016 SALUD 400.13.03)</t>
  </si>
  <si>
    <t>EXPEDICIÓN DE COMPROMISOS   EN TÉRMINOS DE OPORTUNIDAD DE ACUERDO CON EL PROCEDIMIENTO</t>
  </si>
  <si>
    <t>%Número  de compromisos expedidos oportunamente</t>
  </si>
  <si>
    <t>No compromisos expedidos  en términos de oportunidad / Total de compromisos solicitados</t>
  </si>
  <si>
    <t>Durante el primer semestre de 2016 se expidieron 1426 com  (Unidad Salud 890  y Pensión 952) de manera oportuna, de acuerdo con los compromisos de la entidad
Se evidencia en las carpetas ( REGISTROS PRESUPUESTALES  2016 PENSIONES 400.13.10 y REGISTROS PRESUPUESTALES 2016 SALUD 400.13.10)</t>
  </si>
  <si>
    <t>PAGAR OPORTUNAMENTE LAS OBLIGACIONES ADQUIRIDAS  POR LA ENTIDAD  DE ACUERDO CON LOS  PROCEDIMIENTOS EXISTENTES</t>
  </si>
  <si>
    <t>1). Número de Obligaciones Pagadas</t>
  </si>
  <si>
    <t>Oportunidad en los pagos realizados</t>
  </si>
  <si>
    <t>Número de  obligaciones pagadas en el semestre /  Número de obligaciones Recibidas en el  semestre</t>
  </si>
  <si>
    <t xml:space="preserve">Del total de obligaciones tramitadas a esta Tesorería se pagaron en un  98% la diferencia corresponde a la obligación de la nómina de pensionados del mes de Junio y Adiciones de San Juan de Dios por valor de $3,771,623.149, la cual no se pudo tramitar por Tesorería debido a que el Ministerio de Hacienda y Crédito Püblico no consignó lo recursos dentro del mes de Junio 
</t>
  </si>
  <si>
    <t>GESTIONAR LOS RECURSOS DE ACREEDORES VARIOS</t>
  </si>
  <si>
    <t>Analizar y realizar notas crédito sobre los terceros constituidos acreedores superiores a seis (6) meses  2) Realizar la devolución provisional y/o definitva a la DTN.</t>
  </si>
  <si>
    <t>Profesional del Grupo Interno  de Trabajo de Contabilidad  / Coordinador GIT de Tesoreria</t>
  </si>
  <si>
    <t>Gestión de Acreedores Varios</t>
  </si>
  <si>
    <t>No. de productos ejecutados  / Total de productos programados a realizar</t>
  </si>
  <si>
    <t>Esta Tesorería, de las mesadas pensionales suceptibles a devolver de manera definitiva durante el semstre se realizó la devolución definitiva de mesadas de 15 pensionados reportadas en los oficios GTE -20164100029241 Y 20164100032381.</t>
  </si>
  <si>
    <t xml:space="preserve">De  acuerdo  con el  procedimiento   señalado  por  la  contaduria  general de la  nacion  se efectuo  cambio   para el  manejo  contable    para  el  reconocimiento de los  acreedores  varios  sujetos  a devolucion   de  conformidad  con la  funcionalidad  que  dispone  el  sistema  SIIF  y  las  normas  que  regulan  la gestion  Financiera lo  anterior    lo  ratifica   el  radicao 2-2016-016395 del  ministerio  de Hacienda  y  Credito  publico   que  informa  sobre  la generacion  de las ordenes  de  pago   con cargo  alos  acreedores varios  sujetos   a  devolucion   constituidos  ante  el tesoro  Nacional   </t>
  </si>
  <si>
    <t>GENERAR Y PRESENTAR   OPORTUNAMENTE     4 CUADROS DE INVERSIONES  TRIMESTRALES  DE INVERSIONES AL PROCESO CONTABLE  CON EL FIN DE ELABORAR LA CONCILIACION ENTRE PROCESOS</t>
  </si>
  <si>
    <t>1).Presentar dos cuadros de inversiones</t>
  </si>
  <si>
    <t>1)Presentar dos cuadros de inversiones</t>
  </si>
  <si>
    <t>Número de informes presentados oportunamente/numero de informes  programados</t>
  </si>
  <si>
    <t>CALCULAR INTERESES MORATORIOS  SOBRE CAPITAL DE DEUDORES DE LA ENTIDAD</t>
  </si>
  <si>
    <t>% De Intereses calculados.</t>
  </si>
  <si>
    <t xml:space="preserve">Subdirector Financiero / Tecnico </t>
  </si>
  <si>
    <t xml:space="preserve">% de intereses calculados. </t>
  </si>
  <si>
    <t xml:space="preserve">(No. de intereses calculados  / Total de liquidaciones requeridas y solicitadas)  *100. </t>
  </si>
  <si>
    <t>Durante el I semestre de 2016, se calcularon 307 intereses (Cobro Persuasivo:13, Cobro Coativo: 9, y GIT Contabilidad: 279), frente un total de 307 liquidaciones requeridas y solicitadas.  La evidencia se encuentra en correos electrónicos y la carpeta No.400 26 05.</t>
  </si>
  <si>
    <t>DESARROLLAR LOS PRODUCTOS PARA ORGANIZAR Y ADMINISTRAR  LOS  ARCHIVO DEL PROCESO</t>
  </si>
  <si>
    <t>1). Realizar la transferencia  de las carpetas al archivo central según lo establecido en cronograma de transferencias primarias</t>
  </si>
  <si>
    <t>No. de productos realizados dentro de oportunidad /no. de productos programados</t>
  </si>
  <si>
    <t>EL GIT de Tesorería realizó la entrega el 1de Marzo de 2016  al Archivo Central  182 carpetas correspondientes a los movimientos diarios de tesorería del año 1994, de acuerdo con el cronograma establecido.</t>
  </si>
  <si>
    <t xml:space="preserve">Coordinador del Grupo Interno  de Trabajo de Contabilidad </t>
  </si>
  <si>
    <t xml:space="preserve">EL GIT de Contabilidad  realizó la entrega del   archivo  de gestion del 2014  el  10 DE JUNIO   2016   al Archivo Central  167 carpetas 12 cajas </t>
  </si>
  <si>
    <t xml:space="preserve">Atender el resultado de la conciliación solcitadas por el área contable y firmar el formato APGRFGCOFO09  Conciliaciòn entre Procesos </t>
  </si>
  <si>
    <t>(No. de concilliaciones  atendidas   /No. de concialiciones requeridas ) * 100</t>
  </si>
  <si>
    <t>El GIT de contabilidad requirió conciliación con el GIT de Tesroería en lo correspondiente a Recaudo de Aaportes al SGSSS (6 conciliaciones en el semeste) - Conciliación a Portafolio de Inversiones en TES (6 conciliaciones en el semestre de la Unidad Salud y 6 de la Unidad Pensiones) y Conciliación Trimestral del portafolio de Inversiones en los Terminales (2 conciliaciones en el Semestre)</t>
  </si>
  <si>
    <t xml:space="preserve">De acuerdo  al  analisi  efectuado  no se  ha podido  a tender  en  forma  integral   estas  actividades   entre  otras  razones  por  la  participacion  activa  de los  funcionarios  encargados  de la  actualizacion de los  procedimientos fueron   radicados   los siguientes :APGRFGCOPT11- APGRFGCOPT15- APGRFGCOPT18- APGRFGCOPT27- APGRFGCOPT04- APGRFGCOPT01-INSTRUTIVO   PARA  EL PAGO  DE OBLIGACIONES – APGRFGCOPT23- APGRFGCOPT25- APGRFGCOPT07  y  la  participacion  activa   de los  funcionarios  en  el  analisis  de los  Nit   que  comprenden  las  cuentas  que  se   encuentran  a  cargo de  cada uno de ellos   asi  mismo  no  se han  efectuado  comites de sostenibilidad  Finanaciera </t>
  </si>
  <si>
    <t>De acuerdo  al  analisis  efectuado  no se  ha podido  a tender  en  forma  integral   estas  actividades   entre  otras  razones  por  la  participacion  activa  de los  funcionarios  encargados  de la  actualizacion de los  procedimientos  se radicaron APGRFGCOPT11- APGRFGCOPT15- APGRFGCOPT18- APGRFGCOPT27- APGRFGCOPT04- APGRFGCOPT01-INSTRUTIVO   PARA  EL PAGO  DE OBLIGACIONES – APGRFGCOPT23- APGRFGCOPT25- APGRFGCOPT07 la  evidensia reposa en  la carpeta . GCO 4205301</t>
  </si>
  <si>
    <t xml:space="preserve">Subdirector Financiero /Coordinadores de la Subdirección </t>
  </si>
  <si>
    <t xml:space="preserve">Aunque  se  cuenta  con el cronograma  de trabajo  plenamente   formulado   el avance   generado   en  cuento a los   procedimientos   no ha sido eficiente    por  parte  de  los  funcionarios  encargados los  procedimientos  se radicaron APGRFGCOPT11- APGRFGCOPT15- APGRFGCOPT18- APGRFGCOPT27- APGRFGCOPT04- APGRFGCOPT01-INSTRUTIVO   PARA  EL PAGO  DE OBLIGACIONES – APGRFGCOPT23- APGRFGCOPT25- APGRFGCOPT07  la  evidensia reposa en  la carpeta . GCO 4205301    </t>
  </si>
  <si>
    <t xml:space="preserve">Durante el primer semestre de 2016 se  documentaron  dos   no  conformidades  </t>
  </si>
  <si>
    <t>REALIZAR LA EVALUACIÓN DEL DESEMPEÑO LABORAL DE LOS SERVIDORES DE CARRERA ADMINISTRATIVA, SEGÚN METODOLOGÍA Y PLAZOS ESTABLECIDOS EN LAS NORMAS INTERNAS Y EXTERNAS</t>
  </si>
  <si>
    <t xml:space="preserve">Acuerdo de Gestión 2016 Subdirector Financiero evaluado en término  radicados en GTH
</t>
  </si>
  <si>
    <t>Realizar Seguimiento al acuerdo de Gestión Programado para la vigencia.</t>
  </si>
  <si>
    <t>Cumplimiento de Evaluacion de desempeño laboral</t>
  </si>
  <si>
    <t>No. de Acuerdos de Gestión Evaluados y Concertados en Término / No. de Acuerdos de Gestión a Evaluar y Concertar en Término</t>
  </si>
  <si>
    <t>Se solicito inlcuir en el orden del día del Comité de Desarrollo Administrativo la eliminación de esta actividad, teneindo en cuenta lo acordado en el dicho comité , Acta No 004 de 2016</t>
  </si>
  <si>
    <t>1). No. de concertacion de compromisos laborales realizados en termino</t>
  </si>
  <si>
    <t>Subdireccion Financiera</t>
  </si>
  <si>
    <t>No. de compromisos laborales  concertados en termino y radicados en GTH/No. de compromisos laborales a concertar</t>
  </si>
  <si>
    <t>De los  funcionarios de planta que tiene  la Sub Direccion Financciera   presentó de manera oportuna el dia 15/02/2016 a la oficina de Talento Humano  las tres   concretaciones de  funcionarios de planta que tiene.   TRD 4005203</t>
  </si>
  <si>
    <t>1). No. de evaluaciones de desempeño realizadas en termino en GTH</t>
  </si>
  <si>
    <t>1). No. de evaluaicones de desempeño realizadas en termino en GTH</t>
  </si>
  <si>
    <t>No. de evaluaciones de desempeño laboral radicados en GTH/No. de evaluaciones de desempeño laboral a concertar</t>
  </si>
  <si>
    <t>De los  funcionarios de planta que tiene  la Sub Direccion Financciera   presentó de manera oportuna el dia 15/02/2016 a la oficina de Talento Humano  las tres   evaluaciones  de  funcionarios de planta que tiene.   TRD 4005203</t>
  </si>
  <si>
    <t>1).Planes de mejoramiento concertados y evaluadas en termino</t>
  </si>
  <si>
    <t>1)Planes de mejoramiento concertados y evaluadas en termino</t>
  </si>
  <si>
    <t>No. de planes de ,ejoramiento concertados y evaluados en termino y radicados en GTH/No. de Planes de mejoramiento a concertar</t>
  </si>
  <si>
    <t xml:space="preserve">La Sub Direccion Financiera  no tubo que implementar planes de mejoramiento individual a los funcionarios de planta. </t>
  </si>
  <si>
    <t xml:space="preserve">El GIT de Tesorería presentó de manera oportuna a la oficina de Talento Humano  los compromisos laborales durante los días del   11 y 15 de febrero 2016. </t>
  </si>
  <si>
    <t>El GIT de Tesorería presentó de manera oportuna a la oficina de Talento Humano  cuatro evaluaciones de desempeño de los cuatro funcionarios de planta que tiene   el dia  09/02/2016 las evaluaciones    de los  tres funcionarios   que esta coordiancion   tiene  de planta  la  evidensia reposa en  la carpeta .</t>
  </si>
  <si>
    <t>Para el Primes Semestre esta Tesorería no tuvo actividades programadas dentro del Plan de Mejoramiento</t>
  </si>
  <si>
    <t>GIT de Contabilidad</t>
  </si>
  <si>
    <t xml:space="preserve">El GIT de Contabilidad  presentó de manera oportuna a la oficina de Talento Humano  los compromisos laborales de los siguientes funcionarios asi: JULIO  HERNANDO  CARDENAS  LAZZO,INGRID  YANETH  OVALLE  POSADA ,LILIA BRICEÑO  BUITRAGO </t>
  </si>
  <si>
    <t>El grupo interno de Contabilidad   presento  a la oficina de talento humano   el dia   15/02/2016 las evaluaciones    de los  tres funcionarios   que esta coordiancion   tiene  de planta  la  evidensia reposa en  la carpeta   GCO  420 5203 /2015</t>
  </si>
  <si>
    <t xml:space="preserve">El GIT de contabilidad no  implemento planes de mejoramiento individual </t>
  </si>
  <si>
    <t>GIT de Tesoería viene presentando trimestralmente al GIT de Contabilida el estado del Protafolio de Inversiones como insumo para realizar la conciliación entre procesos.Evidencia que se puede verificar el TRD GCO 420,53,01</t>
  </si>
  <si>
    <t>CUMPLIMIENTO PLAN DE ACCION ATENCIÓN AL CIUDADANO</t>
  </si>
  <si>
    <t>CUMPLIMIENTO PLAN DE ACCION RECURSOS FINANCIEROS</t>
  </si>
  <si>
    <t>CUMPLIMIENTO PLAN DE ACCION GESTIÓN DE BIENES TRASFERIDOS</t>
  </si>
  <si>
    <t>La Subdirección Financiera  Genero 6 Ejecuciones presupuestales de las 6 programadas .Evidencia que se puede cotejar el la TRD 478,03 Infome Ejecución Presupuestal.</t>
  </si>
  <si>
    <r>
      <t xml:space="preserve">Se evidencia que el Grupo de Trabajo Control Interno presentó ante el Comité Coordinador del Sistemas de Control Interno y Calidad, los programas anuales de auditorias de Evaluación Independente y Sistema Integral de Gestión MECI CALIDAD de la vigencia 2016 para su respectiva aprobación, evidencias soportadas segun acta No. 001 en la carpeta actas comite control interno 2016 TRD 110-08-09. asi mismo los programas se encuentran publicados en la Intranet 
http://fondo/plantilla.asp?id=Control_interno.asp
</t>
    </r>
    <r>
      <rPr>
        <b/>
        <sz val="28"/>
        <rFont val="Arial Narrow"/>
        <family val="2"/>
      </rPr>
      <t>NIVEL DE CUMPLIMIENTO 100%, LILIANA GARCIA LEIVA</t>
    </r>
    <r>
      <rPr>
        <sz val="28"/>
        <rFont val="Arial Narrow"/>
        <family val="2"/>
      </rPr>
      <t xml:space="preserve">
</t>
    </r>
  </si>
  <si>
    <r>
      <t xml:space="preserve">Se evidencia que durante el primer semestre de 2016, se dio cumplimiento a los siguinetes  productos asi:
1, según programa anual de auditoria tipo evaluación independiente se debian realizar un total de 44 auditorias de las cuales fueron realizadas un total de 27 en terminos de oportunidad; no se realizaron 17 auditorias. CUMPLIMIENTO DEL PROGRAMA 61%
2,Grupo de Trabajo de Control Interno realizo el seguimiento a los diferentes planes institucionales asi:
ENERO:  PMI, PMR, PLAN FORTALECIMIENTO DEL SIG, PLAN ESTRATEGICO, INDICADORES DE GESTION, PNC. SE REALIZO EXTEMPORANEO EL SEGUIMIENTO AL PLAN DE ACCION.
MARZO: PLAN DE FORTALECIMIENTO DEL SIG Y PLAN DE MEJORAMIENTO DE LA GESTION ETICA.
ABRIL: PMR, PMI y PLAN ESTRATEGICO.
MAYO: PLAN ANTICORRUPCION Y DE ATENCION AL CIUDADANO Y PLAN DE FORTALECIMIENTO. Evidencia en la Intranet y pagina WEB del FPS.
</t>
    </r>
    <r>
      <rPr>
        <b/>
        <sz val="28"/>
        <rFont val="Arial Narrow"/>
        <family val="2"/>
      </rPr>
      <t>NIVEL DE CUMPLIMIENTO 77%, LILIANA GARCIA LEIVA</t>
    </r>
  </si>
  <si>
    <r>
      <t xml:space="preserve">Se evidencia que el Grupo de Trabajo Control Interno Coordinó la ejecución del programa de auditorias del Sistema Integral de Gestión MECI CALIDAD asi: se ejecutaron 14 auditorias a los diferentes procesos del FPS . Evidencias que son soportadas en la TRD 110-41-03.
</t>
    </r>
    <r>
      <rPr>
        <b/>
        <sz val="28"/>
        <rFont val="Arial Narrow"/>
        <family val="2"/>
      </rPr>
      <t>NIVEL DE CUMPLIMIENTO 100%, LILIANA GARCIA LEIVA</t>
    </r>
  </si>
  <si>
    <r>
      <t xml:space="preserve">Se evidencia que se realizo la actualizacion de los siguientes documentos del SIG los cuales se encuentran en revisión tecnica en el mes de Junio de 2016 asi:
1. ACTUALIZACION DE LA FICHA DE CARACTERIZACION DEL PROCESO.
2. PROCEDIMIENTO INFORME PORMENORIZADO DEL ESTADO DE CONTROL INTERNO LEY 1474.
3. PRODECIMIENTO CERTIFICACIÓN CUMPLIMIENTO DE LA INFORMACIÓN LITIGIOSA DEL  ESTADO  EKOGUI
</t>
    </r>
    <r>
      <rPr>
        <b/>
        <sz val="28"/>
        <rFont val="Arial Narrow"/>
        <family val="2"/>
      </rPr>
      <t>NIVEL DE CUMPLIMIENTO 20%, LILIANA GARCIA LEIVA</t>
    </r>
  </si>
  <si>
    <r>
      <t xml:space="preserve">Se evidencia que el Grupo de Trabajo Control Interno dio cumplimiento a la fecha establecida en el Cronograma de Transferencia documental asi:  el pasado 24/05/2015 fue entregado al archivo central, el archivo de gestión de la vigencia 2014 para un cumplimiento del 100%.
</t>
    </r>
    <r>
      <rPr>
        <b/>
        <sz val="28"/>
        <rFont val="Arial Narrow"/>
        <family val="2"/>
      </rPr>
      <t>NIVEL DE CUMPLIMIENTO 100%, LILIANA GARCIA LEIVA</t>
    </r>
  </si>
  <si>
    <r>
      <t xml:space="preserve">Se evidencia que el pasado 17/02/2016 fue presentado en GTH la consertación de compromisos laborales de la Funcionaria Angelica Martinez. Evidencias en la TRD 110,41,01. 
</t>
    </r>
    <r>
      <rPr>
        <b/>
        <sz val="28"/>
        <rFont val="Arial Narrow"/>
        <family val="2"/>
      </rPr>
      <t>NIVEL DE CUMPLIMIENTO 100%, LILIANA GARCIA LEIVA</t>
    </r>
  </si>
  <si>
    <t xml:space="preserve">N/A, de acuerdo a la normatividad Decreto 2785 noviembre de 2013 y ley 1753 de junio de 2015 el proceso no debe realizar la presentación, se requiere la actualizacion de la matriz primaria y secundaria. </t>
  </si>
  <si>
    <t xml:space="preserve">Durante el primer semestre de 2016, N/A De  acuerdo  con el  procedimiento   señalado  por  la  contaduria  general de la  nacion  se efectuo  cambio   para el  manejo  contable    para  el  reconocimiento de los  acreedores  varios  sujetos  a devolucion   de  conformidad  con la  funcionalidad  que  dispone  el  sistema  SIIF  y  las  normas  que  regulan  la gestion  Financiera lo  anterior    lo  ratifica   el  radicao 2-2016-016395 del  ministerio  de Hacienda  y  Credito  publico   que  informa  sobre  la generacion  de las ordenes  de  pago   con cargo  alos  acreedores varios  sujetos   a  devolucion   constituidos  ante  el tesoro  Nacional.   </t>
  </si>
  <si>
    <t xml:space="preserve">Durante el I semestre de 2016, se sustentaron o interpusieron 88 requerimientos a sustentar o recursos a interponer de:
Acredores (Johambir: 39 - Yadine:  8)= 47, 
Deudores (Johambir: 6 - Yadine:  4) =10  y
Paz y salvos (Dario: 31)= 31
 , frente a un total de 88 requerimientos radicados.  
La evidencia se encuentra en: 
Yadine:  Radicados a  acreedores Nos : 20164050103251, 20164050109481,  20164050109881 , 20164050110071 20164050103231, 20164050109911, 20164050110091,  20164050110111. / A deudores Nos: 20164050109891, 20164050110081, 20164050110101, 20164050108031
Johambir: Hoja de trabajo SOLICITUDES Y REQUERIMIENTOS -  
Dario:  Carpeta de paz y salvo. No. 4002701
</t>
  </si>
  <si>
    <t>N/A, TENIENDO EN CUENTA QUE EL GIT DE CONTABILIDAD NO REALIZO LA SOLICITUD DE CONCILIACION.</t>
  </si>
  <si>
    <r>
      <t xml:space="preserve">Durante el primer semestre de 2016 fueron documentadas en terminos de oportunidad las siguientes no conformidades: CI10015, CI021-16, CI035-16, CI036-16, CI038-16, CI00116-P y CA00116-P.
</t>
    </r>
    <r>
      <rPr>
        <b/>
        <sz val="28"/>
        <rFont val="Arial Narrow"/>
        <family val="2"/>
      </rPr>
      <t xml:space="preserve">NIVEL DE CUMPLIMIENTO 100% SATISFACTORIO. LINA ALEJANDRA MORALES </t>
    </r>
  </si>
  <si>
    <r>
      <t xml:space="preserve">Durante el primer semestre de 2016, Se concertaron dos compromisos laborales a realizar del 01 de Febrero de 2016 al 31 de Enero de 2017, correspondiente a las funcionarias Dra. Maria Margarita Cárdenas Cortés y  Dra. Nancy Estella Bautista, los cuales fueron entregados a Talento Humano. 
</t>
    </r>
    <r>
      <rPr>
        <b/>
        <sz val="28"/>
        <rFont val="Arial Narrow"/>
        <family val="2"/>
      </rPr>
      <t xml:space="preserve">NIVEL DE CUMPLIMIENTO 100% SATISFACTORIO. LINA ALEJANDRA MORALES </t>
    </r>
  </si>
  <si>
    <r>
      <t xml:space="preserve">Durante el primer semestre de 2016, Se realizaron dos evaluaciones de dempeño en terminos, las cuales fueron entregadas a Gestión Talento Humano,así: Dra. Maria Margarita Cárdenas Cortés el 11/02/2016  y  Dra. Nancy Estella Bautista, el 12/02/2016. 
</t>
    </r>
    <r>
      <rPr>
        <b/>
        <sz val="28"/>
        <rFont val="Arial Narrow"/>
        <family val="2"/>
      </rPr>
      <t xml:space="preserve">NIVEL DE CUMPLIMIENTO 100% SATISFACTORIO. LINA ALEJANDRA MORALES </t>
    </r>
  </si>
  <si>
    <r>
      <t xml:space="preserve">Durante el primer semestre de 2016 fueron realizadas las 6 conciliaciones entre procesos (mensualmente) con el GIT de Contabilidad realizadas para los meses de Diciembre de 2015 a Mayo de 2016.
</t>
    </r>
    <r>
      <rPr>
        <b/>
        <sz val="28"/>
        <rFont val="Arial Narrow"/>
        <family val="2"/>
      </rPr>
      <t xml:space="preserve">NIVEL DE CUMPLIMIENTO 100% SATISFACTORIO. LINA ALEJANDRA MORALES </t>
    </r>
  </si>
  <si>
    <r>
      <t xml:space="preserve">Durante el primer semestre de 2016 fueorn presentados y aprobados los siguientes documentos del SIG:1. Caracterización proceso asistencia jurídica, 2. Registró hojas de vida y contratos en el SIGEP Y 3. Supervisión contratos de representación judicial del FPS a nivel nacional,  aprobados mediante Resolución No. 1100 del 27 de junio de 2016.
</t>
    </r>
    <r>
      <rPr>
        <b/>
        <sz val="28"/>
        <rFont val="Arial Narrow"/>
        <family val="2"/>
      </rPr>
      <t xml:space="preserve">NIVEL DE CUMPLIMIENTO 100% SATISFACTORIO.  LINA ALEJANDRA MORALES </t>
    </r>
    <r>
      <rPr>
        <sz val="28"/>
        <rFont val="Arial Narrow"/>
        <family val="2"/>
      </rPr>
      <t xml:space="preserve">
</t>
    </r>
  </si>
  <si>
    <r>
      <t xml:space="preserve">Con corte a Junio 30 de 2016, el cumplimiento del plan de manejo de riesgos correspondiente al proceso es del 100%.
</t>
    </r>
    <r>
      <rPr>
        <b/>
        <sz val="28"/>
        <rFont val="Arial Narrow"/>
        <family val="2"/>
      </rPr>
      <t xml:space="preserve">NIVEL DE CUMPLIMIENTO 100% SATISFACTORIO.  LINA ALEJANDRA MORALES </t>
    </r>
  </si>
  <si>
    <r>
      <t xml:space="preserve">Con corte a Junio 30 de 2016, el cumplimiento del plan de mejoramiento correspondiente al proceso es del 79%
</t>
    </r>
    <r>
      <rPr>
        <b/>
        <sz val="28"/>
        <rFont val="Arial Narrow"/>
        <family val="2"/>
      </rPr>
      <t xml:space="preserve">NIVEL DE CUMPLIMIENTO 79% ACEPTABLE.  LINA ALEJANDRA MORALES </t>
    </r>
  </si>
  <si>
    <r>
      <t xml:space="preserve">Durante el primer semestre de 2016, no se realizo el cronograma de acuerdo a lo programado y asi mismo no se evidencia la publicación de la ejecucion presupuestal.
</t>
    </r>
    <r>
      <rPr>
        <b/>
        <sz val="28"/>
        <rFont val="Arial Narrow"/>
        <family val="2"/>
      </rPr>
      <t xml:space="preserve">NIVEL DE CUMPLIMIENTO 0% INSATISFACTORIO.  LINA ALEJANDRA MORALES </t>
    </r>
  </si>
  <si>
    <r>
      <t xml:space="preserve">Durante el primer semestre de 2016, se debia realizar el cronograma para la vigencia el cual no fue realizado, con relacion a los informes que el proceso presento durante el primer semestre se evidencia cumplimiento de los mismos es decir 56 informes presentados; 2 informes no se presentan de acuerdo al Decreto 1748 del 1995 y Decreto 1513 de 1998 por lo cual se debe realizar la actualizacion de la matriz primaria y secundaria.
</t>
    </r>
    <r>
      <rPr>
        <b/>
        <sz val="28"/>
        <rFont val="Arial Narrow"/>
        <family val="2"/>
      </rPr>
      <t xml:space="preserve">NIVEL DE CUMPLIMIENTO 50% MINIMO.  LINA ALEJANDRA MORALES </t>
    </r>
  </si>
  <si>
    <r>
      <t xml:space="preserve">Se evidencia la presentación  oportuna de los estados  financieros asi:   se  realizó con corte a Diciembre 2015,   el día 15/02/2016  a la  Contaduría General de la Nación   a través del  sistema  chip,  y con corte  a Marzo del 2016, presentado  el dia 28/04/2016 las evidencias en las  carpetas  GCO  4205301. 
</t>
    </r>
    <r>
      <rPr>
        <b/>
        <sz val="28"/>
        <rFont val="Arial Narrow"/>
        <family val="2"/>
      </rPr>
      <t xml:space="preserve">NIVEL DE CUMPLIMIENTO 100% SATISFACTORIO.  LINA ALEJANDRA MORALES </t>
    </r>
  </si>
  <si>
    <r>
      <t xml:space="preserve">Se evidencia la presentación  oportuna de los informes de Seguimiento a Convenios a traves de los memorandos   GTE 20164100010883 Y GTE 20164100028273.
</t>
    </r>
    <r>
      <rPr>
        <b/>
        <sz val="28"/>
        <rFont val="Arial Narrow"/>
        <family val="2"/>
      </rPr>
      <t xml:space="preserve">NIVEL DE CUMPLIMIENTO 100% SATISFACTORIO.  LINA ALEJANDRA MORALES </t>
    </r>
  </si>
  <si>
    <r>
      <t xml:space="preserve">Durante el primer semestre se realizaron 168 conciliaciones bancarias de las cuales 10 fueron realizadas de manera extemporanea; asi mismo fueron realizadas un total de 71 conciliaciones entre procesos quedando pendiente de realizar las del proceso de gestion de cobro persuasivo.
</t>
    </r>
    <r>
      <rPr>
        <b/>
        <sz val="28"/>
        <rFont val="Arial Narrow"/>
        <family val="2"/>
      </rPr>
      <t xml:space="preserve">NIVEL DE CUMPLIMIENTO 93% ACEPTABLE  LINA ALEJANDRA MORALES </t>
    </r>
  </si>
  <si>
    <r>
      <t xml:space="preserve">Durante el primer semestre de 2016 el nivel de depuracion de las cuentas bancarias es del 99%.
</t>
    </r>
    <r>
      <rPr>
        <b/>
        <sz val="28"/>
        <rFont val="Arial Narrow"/>
        <family val="2"/>
      </rPr>
      <t xml:space="preserve">NIVEL DE CUMPLIMIENTO 99% SATISFACTORIO.  LINA ALEJANDRA MORALES </t>
    </r>
  </si>
  <si>
    <r>
      <t xml:space="preserve">Durante el primer semestre de 2016 se expidieron 1426 compromisos  (Unidad Salud 0116 al 56716  y Pensión 116 al 75116) de manera oportuna, de acuerdo con los compromisos de la entidad.
</t>
    </r>
    <r>
      <rPr>
        <b/>
        <sz val="28"/>
        <rFont val="Arial Narrow"/>
        <family val="2"/>
      </rPr>
      <t xml:space="preserve">NIVEL DE CUMPLIMIENTO 100% SATISFACTORIO.  LINA ALEJANDRA MORALES </t>
    </r>
  </si>
  <si>
    <r>
      <t xml:space="preserve">Del total de obligaciones tramitadas a esta Tesorería se pagaron en un  98% la diferencia corresponde a la obligación de la nómina de pensionados del mes de Junio y Adiciones de San Juan de Dios por valor de $3,771,623.149, la cual no se pudo tramitar por Tesorería debido a que el Ministerio de Hacienda y Crédito Püblico no consignó lo recursos dentro del mes de Junio 
</t>
    </r>
    <r>
      <rPr>
        <b/>
        <sz val="25"/>
        <rFont val="Arial Narrow"/>
        <family val="2"/>
      </rPr>
      <t xml:space="preserve">NIVEL DE CUMPLIMIENTO 98% SATISFACTORIO. LINA ALEJANDRA MORALES </t>
    </r>
    <r>
      <rPr>
        <sz val="25"/>
        <rFont val="Arial Narrow"/>
        <family val="2"/>
      </rPr>
      <t xml:space="preserve">
</t>
    </r>
  </si>
  <si>
    <r>
      <t xml:space="preserve">Durante el primer semestre de 2016, se realizaron 15 notas creditos para la devolución definitiva de 15 mesadas pensionales reportadas mediante los oficios GTE -20164100029241 Y 20164100032381.
</t>
    </r>
    <r>
      <rPr>
        <b/>
        <sz val="28"/>
        <rFont val="Arial Narrow"/>
        <family val="2"/>
      </rPr>
      <t xml:space="preserve">NIVEL DE CUMPLIMIENTO 100% SATISFACTORIO.  LINA ALEJANDRA MORALES </t>
    </r>
  </si>
  <si>
    <r>
      <t xml:space="preserve">Durante el primer semestre de 2016, se presento trimestralmente al Git de Contabilidad el estado del portafolio de inversiones como insumo para la conciliación entre procesos.
</t>
    </r>
    <r>
      <rPr>
        <b/>
        <sz val="28"/>
        <rFont val="Arial Narrow"/>
        <family val="2"/>
      </rPr>
      <t xml:space="preserve">NIVEL DE CUMPLIMIENTO 100% SATISFACTORIO.  LINA ALEJANDRA MORALES </t>
    </r>
  </si>
  <si>
    <r>
      <t xml:space="preserve">Durante el I semestre de 2016, se calcularon 358 intereses (Cobro Persuasivo:14, Cobro Coativo: 8, y GIT Contabilidad: 336), frente un total de 358 liquidaciones requeridas y solicitadas. 
</t>
    </r>
    <r>
      <rPr>
        <b/>
        <sz val="28"/>
        <rFont val="Arial Narrow"/>
        <family val="2"/>
      </rPr>
      <t xml:space="preserve">NIVEL DE CUMPLIMIENTO 100% SATISFACTORIO.  LINA ALEJANDRA MORALES </t>
    </r>
  </si>
  <si>
    <r>
      <t xml:space="preserve">Durante el primer semestre de 2016, se realizo la entrega el 01/03/2016 de acuerdo a lo establecido en el cronograma de transferencia.
</t>
    </r>
    <r>
      <rPr>
        <b/>
        <sz val="28"/>
        <rFont val="Arial Narrow"/>
        <family val="2"/>
      </rPr>
      <t xml:space="preserve">NIVEL DE CUMPLIMIENTO 100% SATISFACTORIO.  LINA ALEJANDRA MORALES </t>
    </r>
  </si>
  <si>
    <r>
      <t xml:space="preserve">Durante el primer semestre de 2016, se realizo la entrega el 10/06/2016 de acuerdo a lo establecido en el cronograma de transferencia.
</t>
    </r>
    <r>
      <rPr>
        <b/>
        <sz val="28"/>
        <rFont val="Arial Narrow"/>
        <family val="2"/>
      </rPr>
      <t xml:space="preserve">NIVEL DE CUMPLIMIENTO 100% SATISFACTORIO.  LINA ALEJANDRA MORALES </t>
    </r>
  </si>
  <si>
    <r>
      <t xml:space="preserve">Durante el primer semestre de 2016, se realizo las conciliaciones programadas con el GIT de Tesoreria.
</t>
    </r>
    <r>
      <rPr>
        <b/>
        <sz val="28"/>
        <rFont val="Arial Narrow"/>
        <family val="2"/>
      </rPr>
      <t xml:space="preserve">NIVEL DE CUMPLIMIENTO 100% SATISFACTORIO.  LINA ALEJANDRA MORALES </t>
    </r>
  </si>
  <si>
    <r>
      <t xml:space="preserve">Con corte a Junio 30 de 2016, el cumplimiento del plan de mejoramiento correspondiente al proceso es del 6%.
</t>
    </r>
    <r>
      <rPr>
        <b/>
        <sz val="28"/>
        <rFont val="Arial Narrow"/>
        <family val="2"/>
      </rPr>
      <t xml:space="preserve">NIVEL DE CUMPLIMIENTO 6% INSATISFACTORIO.  LINA ALEJANDRA MORALES </t>
    </r>
  </si>
  <si>
    <r>
      <t xml:space="preserve">Con corte a Junio 30 de 2016, el cumplimiento del plan de manejo de riesgos correspondiente al proceso es del 0%.
</t>
    </r>
    <r>
      <rPr>
        <b/>
        <sz val="28"/>
        <rFont val="Arial Narrow"/>
        <family val="2"/>
      </rPr>
      <t xml:space="preserve">NIVEL DE CUMPLIMIENTO 0% INSATISFACTORIO.  LINA ALEJANDRA MORALES </t>
    </r>
  </si>
  <si>
    <r>
      <t xml:space="preserve">Para el periodo informado el proceso no presenta avance en la actualización de los documentos del SIG.
</t>
    </r>
    <r>
      <rPr>
        <b/>
        <sz val="28"/>
        <rFont val="Arial Narrow"/>
        <family val="2"/>
      </rPr>
      <t xml:space="preserve">NIVEL DE CUMPLIMIENTO 0% INSATISFACTORIO.  LINA ALEJANDRA MORALES </t>
    </r>
  </si>
  <si>
    <r>
      <t xml:space="preserve">Durante el primer semestre de 2016 se identificaron 2 no conformidades de las cuales 1 NC fue documentada en terminos y la otra extemporaneamente.
</t>
    </r>
    <r>
      <rPr>
        <b/>
        <sz val="28"/>
        <rFont val="Arial Narrow"/>
        <family val="2"/>
      </rPr>
      <t xml:space="preserve">NIVEL DE CUMPLIMIENTO 50% MINIMO.  LINA ALEJANDRA MORALES </t>
    </r>
  </si>
  <si>
    <r>
      <t xml:space="preserve">Durante el primer semestre no se evidencia la concertacion de los acuerdos de Gestión del Subdirector Financiero, se evidencia varias solicitudes del GIT de Talento Humano en cuanto a al cumplimiento de esta actividad.
</t>
    </r>
    <r>
      <rPr>
        <b/>
        <sz val="28"/>
        <rFont val="Arial Narrow"/>
        <family val="2"/>
      </rPr>
      <t xml:space="preserve">NIVEL DE CUMPLIMIENTO 0% INSATISFACTORIO.  LINA ALEJANDRA MORALES </t>
    </r>
  </si>
  <si>
    <r>
      <t xml:space="preserve">Durante el primer semestre se presentó de manera oportuna a la oficina de Talento Humano  los compromisos laborales de los siguientes funcionarios asi: RUBY QUICENO Y SERGIO MARTINEZ.
</t>
    </r>
    <r>
      <rPr>
        <b/>
        <sz val="28"/>
        <rFont val="Arial Narrow"/>
        <family val="2"/>
      </rPr>
      <t xml:space="preserve">NIVEL DE CUMPLIMIENTO 100% SATISFACTORIO.  LINA ALEJANDRA MORALES </t>
    </r>
  </si>
  <si>
    <r>
      <t xml:space="preserve">Durante el primer semestre se presentó de manera oportuna a la oficina de Talento Humano  la Evaluación de desempeño Laboral de los siguientes funcionarios asi: RUBY QUICENO Y SERGIO MARTINEZ.
</t>
    </r>
    <r>
      <rPr>
        <b/>
        <sz val="28"/>
        <rFont val="Arial Narrow"/>
        <family val="2"/>
      </rPr>
      <t xml:space="preserve">NIVEL DE CUMPLIMIENTO 100% SATISFACTORIO.  LINA ALEJANDRA MORALES </t>
    </r>
  </si>
  <si>
    <r>
      <t xml:space="preserve">Durante el primer semestre se presentó de manera oportuna a la oficina de Talento Humano  los compromisos laborales de los siguientes funcionarios asi: OMAIRA MARTINEZ, PATRICIA ROJAS, CECILIA FORERO, WILLIAN OLIVARES. 
</t>
    </r>
    <r>
      <rPr>
        <b/>
        <sz val="28"/>
        <rFont val="Arial Narrow"/>
        <family val="2"/>
      </rPr>
      <t xml:space="preserve">NIVEL DE CUMPLIMIENTO 100% SATISFACTORIO.  LINA ALEJANDRA MORALES </t>
    </r>
  </si>
  <si>
    <r>
      <t xml:space="preserve">Durante el primer semestre se presentó de manera oportuna a la oficina de Talento Humano  la Evaluación de desempeño Laboral de los siguientes funcionarios asi: OMAIRA MARTINEZ, PATRICIA ROJAS, CECILIA FORERO, WILLIAN OLIVARES. 
</t>
    </r>
    <r>
      <rPr>
        <b/>
        <sz val="28"/>
        <rFont val="Arial Narrow"/>
        <family val="2"/>
      </rPr>
      <t xml:space="preserve">NIVEL DE CUMPLIMIENTO 100% SATISFACTORIO.  LINA ALEJANDRA MORALES </t>
    </r>
  </si>
  <si>
    <r>
      <t xml:space="preserve">Durante el primer semestre se presentó de manera oportuna a la oficina de Talento Humano  los compromisos laborales de los siguientes funcionarios asi: JULIO  HERNANDO  CARDENAS  LAZZO,INGRID  YANETH  OVALLE  POSADA ,LILIA BRICEÑO  BUITRAGO. 
</t>
    </r>
    <r>
      <rPr>
        <b/>
        <sz val="28"/>
        <rFont val="Arial Narrow"/>
        <family val="2"/>
      </rPr>
      <t xml:space="preserve">NIVEL DE CUMPLIMIENTO 100% SATISFACTORIO.  LINA ALEJANDRA MORALES </t>
    </r>
  </si>
  <si>
    <r>
      <t xml:space="preserve">Durante el primer semestre se presentó de manera oportuna a la oficina de Talento Humano  la Evaluación de desempeño Laboral de los siguientes funcionarios asi: JULIO  HERNANDO  CARDENAS  LAZZO,INGRID  YANETH  OVALLE  POSADA ,LILIA BRICEÑO  BUITRAGO. 
</t>
    </r>
    <r>
      <rPr>
        <b/>
        <sz val="28"/>
        <rFont val="Arial Narrow"/>
        <family val="2"/>
      </rPr>
      <t xml:space="preserve">NIVEL DE CUMPLIMIENTO 100% SATISFACTORIO.  LINA ALEJANDRA MORALES </t>
    </r>
  </si>
  <si>
    <r>
      <t xml:space="preserve">Durante el primer semestre del 2016 se programaron un total de 105 comites locales de los cuales fueron realizados 92, evidencias en la TRD 340-53-06. 
</t>
    </r>
    <r>
      <rPr>
        <b/>
        <sz val="28"/>
        <rFont val="Arial Narrow"/>
        <family val="2"/>
      </rPr>
      <t xml:space="preserve">CUMPLIMIENTO DEL 88% ACEPTABLE. LINA ALEJANDRA MORALES </t>
    </r>
  </si>
  <si>
    <r>
      <t xml:space="preserve">Durante el primer semestre de 2016 se realizaron   CTC asi:
CENTRAL 4
CARTAGENA 8
BUCARAMANGA 16
BARRANQUILLA 1
</t>
    </r>
    <r>
      <rPr>
        <b/>
        <sz val="28"/>
        <rFont val="Arial Narrow"/>
        <family val="2"/>
      </rPr>
      <t xml:space="preserve">CUMPLIMIENTO DEL 100% SATISFACTORIO. LINA ALEJANDRA MORALES </t>
    </r>
  </si>
  <si>
    <r>
      <t xml:space="preserve">Durante el primer semestre del 2016 se recibieron 26 declaraciones de Giro y compesacion  las cuales fueron tramitadas en su totalidad. 
</t>
    </r>
    <r>
      <rPr>
        <b/>
        <sz val="28"/>
        <rFont val="Arial Narrow"/>
        <family val="2"/>
      </rPr>
      <t>CUMPLIMIENTO DEL 100% SATISFACTORIO.</t>
    </r>
    <r>
      <rPr>
        <sz val="28"/>
        <rFont val="Arial Narrow"/>
        <family val="2"/>
      </rPr>
      <t xml:space="preserve"> </t>
    </r>
    <r>
      <rPr>
        <b/>
        <sz val="28"/>
        <rFont val="Arial Narrow"/>
        <family val="2"/>
      </rPr>
      <t xml:space="preserve">LINA ALEJANDRA MORALES </t>
    </r>
  </si>
  <si>
    <r>
      <t xml:space="preserve">Se evidencia que la dependencia Afiliaciones y Compensación realizó con el GIT de Contabilidad la conciliación mensual de la cuenta maestra de recaudo.
</t>
    </r>
    <r>
      <rPr>
        <b/>
        <sz val="28"/>
        <rFont val="Arial Narrow"/>
        <family val="2"/>
      </rPr>
      <t xml:space="preserve">CUMPLIMIENTO DEL 100% SATISFACTORIO. LINA ALEJANDRA MORALES </t>
    </r>
  </si>
  <si>
    <r>
      <t xml:space="preserve">Durante el primer semestre de 2016 se debian realizar la actualización de 24 documentos del SIG, sin embargo a la fecha se actualizaron los siguientes documentos:
-  Actualizacion de Base de Datos unica de Afiliacion BDUA con RESOLUCION No 0792 del 16 de Mayo del 2016 
-COMPESACION AL GSSS con RESOLUCION No 0487 del 18 de Marzo del 2016 
</t>
    </r>
    <r>
      <rPr>
        <b/>
        <sz val="28"/>
        <rFont val="Arial Narrow"/>
        <family val="2"/>
      </rPr>
      <t xml:space="preserve">CUMPLIMIENTO DEL 8% INSATISFACTORIO. LINA ALEJANDRA MORALES </t>
    </r>
  </si>
  <si>
    <r>
      <t xml:space="preserve">Con corte a Junio 30 de 2016, el cumplimiento del plan de mejoramiento correspondiente al proceso es del 44%.
</t>
    </r>
    <r>
      <rPr>
        <b/>
        <sz val="28"/>
        <rFont val="Arial Narrow"/>
        <family val="2"/>
      </rPr>
      <t xml:space="preserve">CUMPLIMIENTO DEL 44% INSATISFACTORIO. LINA ALEJANDRA MORALES </t>
    </r>
  </si>
  <si>
    <r>
      <t xml:space="preserve">Con corte a Junio 30 de 2016, el cumplimiento del plan de manejo de riesgos correspondiente al proceso es del 89%. La mayoria de las acciones no fueron eficaces.
</t>
    </r>
    <r>
      <rPr>
        <b/>
        <sz val="28"/>
        <rFont val="Arial Narrow"/>
        <family val="2"/>
      </rPr>
      <t xml:space="preserve">CUMPLIMIENTO DEL 89% ACEPTABLE.  LINA ALEJANDRA MORALES </t>
    </r>
  </si>
  <si>
    <r>
      <t xml:space="preserve">Durante el primer semestre de 2016, fueron detectadas y documentadas 10 no conformidades. CA01016-P, CA01116-P, CI00316-P, CI00416-P,CI010-16, CI011-16, CI037-16 CI042-16, CI043-16, CI044-16.
</t>
    </r>
    <r>
      <rPr>
        <b/>
        <sz val="28"/>
        <rFont val="Arial Narrow"/>
        <family val="2"/>
      </rPr>
      <t xml:space="preserve">CUMPLIMIENTO DEL 100% SATISFACTORIO.  LINA ALEJANDRA MORALES </t>
    </r>
  </si>
  <si>
    <r>
      <t xml:space="preserve">Durante el primer semestre de 2016, Se presentaron la concertación de los compromisos laborales de los siguientes funcionarios: OLGA LUCIA CARDONA SANCHEZ, SILVIO RIVERA DOMINGUEZ, OMAR ANTONIO FORERO FORERO PORRAR, LIGIA GALENO PENAGOS, BENJAMIN HERRERA VESGA, MARTHA AZUCENA GARZON, ISABEL CRISTINA GALLO MEJIA, SERGIO VELEZ GONZALEZ, AMPARO FRANCO DUQUE Y NAGE AUN QUINCENA.
</t>
    </r>
    <r>
      <rPr>
        <b/>
        <sz val="28"/>
        <rFont val="Arial Narrow"/>
        <family val="2"/>
      </rPr>
      <t xml:space="preserve">CUMPLIMIENTO DEL 100% SATISFACTORIO.  LINA ALEJANDRA MORALES </t>
    </r>
  </si>
  <si>
    <r>
      <t xml:space="preserve">Durante el primer semestre de 2016, Se presentaron la EDL de los siguientes funcionarios: OLGA LUCIA CARDONA SANCHEZ, SILVIO RIVERA DOMINGUEZ, OMAR ANTONIO FORERO FORERO PORRAR, LIGIA GALENO PENAGOS, BENJAMIN HERRERA VESGA, MARTHA AZUCENA GARZON, ISABEL CRISTINA GALLO MEJIA, SERGIO VELEZ GONZALEZ, AMPARO FRANCO DUQUE Y NAGE AUN QUINCENA.
</t>
    </r>
    <r>
      <rPr>
        <b/>
        <sz val="28"/>
        <rFont val="Arial Narrow"/>
        <family val="2"/>
      </rPr>
      <t xml:space="preserve">CUMPLIMIENTO DEL 100% SATISFACTORIO.  LINA ALEJANDRA MORALES </t>
    </r>
  </si>
  <si>
    <r>
      <t xml:space="preserve">Durante el primer semestre de 2016, Se debian presentar las PMI de los siguientes funcionarios:  
BENJAMIN HERRERA VESGA,  
ISABEL CRISTINA GALLO MEJIA, 
SERGIO VELEZ GONZALEZ
Los cuales a la fecha del seguimiento no han sido presentados a GTH.
</t>
    </r>
    <r>
      <rPr>
        <b/>
        <sz val="28"/>
        <rFont val="Arial Narrow"/>
        <family val="2"/>
      </rPr>
      <t xml:space="preserve">CUMPLIMIENTO DEL 0% INSATISFACTORIO. LINA ALEJANDRA MORALES </t>
    </r>
  </si>
  <si>
    <r>
      <t xml:space="preserve">Durante el segundo semestre del 2015 fueron recibidas 2260 solicitudes de Prestaciones Economicas según base de datos suministrada por el proceso, de las cuales se tramitaron un total de 2,209; LOS TRAMITES PENDIENTES OBEDECEN A QUE LA ENTIDAD NO TENIA CONTRATO PARA AVISOS DE PRENSA.
</t>
    </r>
    <r>
      <rPr>
        <b/>
        <sz val="28"/>
        <rFont val="Arial Narrow"/>
        <family val="2"/>
      </rPr>
      <t xml:space="preserve">NIVEL DE CUMPLIMIENTO 98% SATISFACTORIO. LINA ALEJANDRA MORALES </t>
    </r>
  </si>
  <si>
    <r>
      <t xml:space="preserve">Durante el primer semestre del 2016, fueron recibidas 198 solicitudes de Prestaciones Economicas según base de datos suministrada por el proceso. 
</t>
    </r>
    <r>
      <rPr>
        <b/>
        <sz val="28"/>
        <rFont val="Arial Narrow"/>
        <family val="2"/>
      </rPr>
      <t xml:space="preserve">NIVEL DE CUMPLIMIENTO 100% SATISFACTORIO.  LINA ALEJANDRA MORALES </t>
    </r>
  </si>
  <si>
    <r>
      <t xml:space="preserve">Durante el primer semestre de 2016 fueron recibidas un total de 16,140 novedades asi: ferrocarriles 11,352, San Juan 4,785 y prosocial 3,
</t>
    </r>
    <r>
      <rPr>
        <b/>
        <sz val="28"/>
        <rFont val="Arial Narrow"/>
        <family val="2"/>
      </rPr>
      <t xml:space="preserve">NIVEL DE CUMPLIMIENTO 100% SATISFACTORIO.  LINA ALEJANDRA MORALES </t>
    </r>
  </si>
  <si>
    <r>
      <t xml:space="preserve">Durante el primer semestre de 2016 fue realizada la primera entrega del archivo de gestion correspondiente a la vigencia 2014 (9/06/2016).
</t>
    </r>
    <r>
      <rPr>
        <b/>
        <sz val="28"/>
        <rFont val="Arial Narrow"/>
        <family val="2"/>
      </rPr>
      <t xml:space="preserve">NIVEL DE CUMPLIMIENTO 100% SATISFACTORIO.  LINA ALEJANDRA MORALES </t>
    </r>
  </si>
  <si>
    <r>
      <t xml:space="preserve">Durante el primer semestre del 2016 se realizaron 9 conciliaciones con el proceso de Contabilidad asi:
3 bimestrales de CUOTAS PARTES POR COBRAR 
6 mensuales DE NOMINA DE PENSIONADOS .
</t>
    </r>
    <r>
      <rPr>
        <b/>
        <sz val="28"/>
        <rFont val="Arial Narrow"/>
        <family val="2"/>
      </rPr>
      <t xml:space="preserve">NIVEL DE CUMPLIMIENTO 100% SATISFACTORIO.  LINA ALEJANDRA MORALES </t>
    </r>
  </si>
  <si>
    <r>
      <t xml:space="preserve">Durante el primer semestre del 2016, se detectaron 5 no conformidades de las cuales 4 fueron documentadas en terminos de oportunidad CI012-16, CI013-16, CI014-16, CI034-16 y una 
CI001-16 extemporanea.
</t>
    </r>
    <r>
      <rPr>
        <b/>
        <sz val="28"/>
        <rFont val="Arial Narrow"/>
        <family val="2"/>
      </rPr>
      <t xml:space="preserve">NIVEL DE CUMPLIMIENTO 80% ACEPTABLE. LINA ALEJANDRA MORALES </t>
    </r>
  </si>
  <si>
    <r>
      <t xml:space="preserve">Durante el primer semestre de 2016 el proceso debia actualizar 10 documentos del SIG vencidos de la vigencia anterior y a la fecha del seguimiento no han sido actualizados.
</t>
    </r>
    <r>
      <rPr>
        <b/>
        <sz val="28"/>
        <rFont val="Arial Narrow"/>
        <family val="2"/>
      </rPr>
      <t xml:space="preserve">NIVEL DE CUMPLIMIENTO 0% INSATISFACTORIO. LINA ALEJANDRA MORALES </t>
    </r>
  </si>
  <si>
    <r>
      <t xml:space="preserve">Con corte a Junio 30 de 2016, el cumplimiento del plan de mejoramiento correspondiente al proceso es del 71%.
</t>
    </r>
    <r>
      <rPr>
        <b/>
        <sz val="28"/>
        <rFont val="Arial Narrow"/>
        <family val="2"/>
      </rPr>
      <t xml:space="preserve">NIVEL DE CUMPLIMIENTO 71% ACEPTABLE.  LINA ALEJANDRA MORALES </t>
    </r>
  </si>
  <si>
    <r>
      <t xml:space="preserve">Con corte a Junio 30 de 2016, el cumplimiento del plan de manejo de riesgos correspondiente al proceso es del 50%.
</t>
    </r>
    <r>
      <rPr>
        <b/>
        <sz val="28"/>
        <rFont val="Arial Narrow"/>
        <family val="2"/>
      </rPr>
      <t xml:space="preserve">NIVEL DE CUMPLIMIENTO 50% MINIMO.  LINA ALEJANDRA MORALES </t>
    </r>
  </si>
  <si>
    <r>
      <t xml:space="preserve">Durante el primer semestre de 2016, Se presentaron la concertación de los compromisos laborales de los siguientes funcionarios:  MARIA ODETH SALAZAR, ROBERT TORRES FLOREZ, MONICA MANRRIQUE NARVAEZ, NANCY ESTELLA MUÑOZ, SILVANO MARTINEZ LOPEZ, SAMARIS MATALLANA SOTELO, GUIOMAR ANGELICA MARTINEZ, HUMBERTO MALAVER PINZON Y SANDRA PINZON. 
</t>
    </r>
    <r>
      <rPr>
        <b/>
        <sz val="28"/>
        <rFont val="Arial Narrow"/>
        <family val="2"/>
      </rPr>
      <t xml:space="preserve">CUMPLIMIENTO DEL 100% SATISFACTORIO.  LINA ALEJANDRA MORALES </t>
    </r>
  </si>
  <si>
    <r>
      <t xml:space="preserve">Durante el primer semestre de 2016, Se presentaron la EDL de los siguientes funcionarios: MARIA ODETH SALAZAR, ROBERT TORRES FLOREZ, MONICA MANRRIQUE NARVAEZ, NANCY ESTELLA MUÑOZ, SILVANO MARTINEZ LOPEZ, SAMARIS MATALLANA SOTELO, GUIOMAR ANGELICA MARTINEZ, HUMBERTO MALAVER PINZON Y SANDRA PINZON. 
</t>
    </r>
    <r>
      <rPr>
        <b/>
        <sz val="28"/>
        <rFont val="Arial Narrow"/>
        <family val="2"/>
      </rPr>
      <t xml:space="preserve">CUMPLIMIENTO DEL 100% SATISFACTORIO.  LINA ALEJANDRA MORALES </t>
    </r>
  </si>
  <si>
    <r>
      <t xml:space="preserve">Durante el primer semestre de 2016 se realizo la actualizacion de los siguientes documentos asi:  
1. Objetivo Institucional Reconocer las Prestaciones Economicas y Ordenar el Respectivo Pago.
2. Indicador EDES03 Mediante resolución No 0194 del 12 de febrero de 2016.
3. Ficha de Caracterización del proceso ESDESOPSFC01 Mediante No de Resolución 0653 del 13 de Abril de 2016.
4. Formato Matriz Dofa Institucional ESDESOPSFO09 Mediante No de Resolucuón 0792 del 16 de Mayo de 2016. Quedan pendiente de actulizar: Plan Estratégico Institucional. Anexos al Manual de Calidad, autorregulacion etica, politica admon del riesgo, piga, plan anticorrupción. Los cuale se han ido actualizando pero los mismos dependen de los procesos misionales por tal motivo se culminara el el II semestre.
</t>
    </r>
    <r>
      <rPr>
        <b/>
        <sz val="25"/>
        <rFont val="Arial Narrow"/>
        <family val="2"/>
      </rPr>
      <t xml:space="preserve">CUMPLIMIENTO DEL 40% INSATISFACTORIO. LINA ALEJANDRA MORALES </t>
    </r>
  </si>
  <si>
    <r>
      <t xml:space="preserve">Durante el primer semestre de 2016 se dio cumplimiento a los productos programados asi:
1). Base de datos actualizada de  los ciudadanoss de las federaciones y  asociaciones participantes de la Audiencia Pública de Rendición de Cuentas.                                                                                                                                                                                                       2) Elaboración Cronograma de la programación de   la Audiencia pública de Rendición de Cuentas a la Ciudadanía Gestión 2015.                                                                                                                 3) Elaboración y consolidación del Informe de Gestión 2015. Se encuentra elaborado y publicado en la página Web de la Entidad. 
</t>
    </r>
    <r>
      <rPr>
        <b/>
        <sz val="28"/>
        <rFont val="Arial Narrow"/>
        <family val="2"/>
      </rPr>
      <t>CUMPLIMIENTO DEL 100% SATISFACTORIO.</t>
    </r>
    <r>
      <rPr>
        <sz val="28"/>
        <rFont val="Arial Narrow"/>
        <family val="2"/>
      </rPr>
      <t xml:space="preserve">  </t>
    </r>
    <r>
      <rPr>
        <b/>
        <sz val="28"/>
        <rFont val="Arial Narrow"/>
        <family val="2"/>
      </rPr>
      <t xml:space="preserve">LINA ALEJANDRA MORALES </t>
    </r>
    <r>
      <rPr>
        <sz val="28"/>
        <rFont val="Arial Narrow"/>
        <family val="2"/>
      </rPr>
      <t xml:space="preserve">                                                                                                 </t>
    </r>
  </si>
  <si>
    <r>
      <t xml:space="preserve">Se evidencia publicación extemporanea del informe de revisión por la Dirección el cual fue publicado el 10/03/2016 y debio ser publicado el 18/02/2016.
</t>
    </r>
    <r>
      <rPr>
        <b/>
        <sz val="28"/>
        <rFont val="Arial Narrow"/>
        <family val="2"/>
      </rPr>
      <t xml:space="preserve">NIVEL DE CUMPLIMIENTO 0% INSATISFACTORIO.  LINA ALEJANDRA MORALES </t>
    </r>
  </si>
  <si>
    <r>
      <t xml:space="preserve">Con corte a Junio 30 de 2016, el cumplimiento del plan de mejoramiento correspondiente al proceso es del 34%.
</t>
    </r>
    <r>
      <rPr>
        <b/>
        <sz val="28"/>
        <rFont val="Arial Narrow"/>
        <family val="2"/>
      </rPr>
      <t xml:space="preserve">NIVEL DE CUMPLIMIENTO 34% INSATISFACTORIO.  LINA ALEJANDRA MORALES </t>
    </r>
  </si>
  <si>
    <r>
      <t xml:space="preserve">Con corte a Junio 30 de 2016, el cumplimiento del plan de manejo de riesgos correspondiente al proceso es del 27%.
</t>
    </r>
    <r>
      <rPr>
        <b/>
        <sz val="28"/>
        <rFont val="Arial Narrow"/>
        <family val="2"/>
      </rPr>
      <t xml:space="preserve">NIVEL DE CUMPLIMIENTO 27% INSATISFACTORIO.  LINA ALEJANDRA MORALES </t>
    </r>
  </si>
  <si>
    <r>
      <t xml:space="preserve">Durante el primer semestre de 2016, se formulo el Plan Anticorrupción y Atención al Ciudadano teniendo en cuenta los nuevos lineamientos del DAFP,  el cual se publico en la página web de la entidad el 31 de marzo de 2016. link: http://www.fps.gov.co/planeacion_gestion_control/planes_programas/plan_anticorrupcion. 
</t>
    </r>
    <r>
      <rPr>
        <b/>
        <sz val="28"/>
        <rFont val="Arial Narrow"/>
        <family val="2"/>
      </rPr>
      <t xml:space="preserve">NIVEL DE CUMPLIMIENTO 100% SATISFACTORIO.   LINA ALEJANDRA MORALES </t>
    </r>
  </si>
  <si>
    <r>
      <t xml:space="preserve">Durante el primer semestre de 2016, el PIGA se encuentra en proceso de elaboración por parte de OPS. 
</t>
    </r>
    <r>
      <rPr>
        <b/>
        <sz val="28"/>
        <rFont val="Arial Narrow"/>
        <family val="2"/>
      </rPr>
      <t xml:space="preserve">NIVEL DE CUMPLIMIENTO 20% INSATISFACTORIO.   LINA ALEJANDRA MORALES </t>
    </r>
  </si>
  <si>
    <r>
      <t xml:space="preserve">Durante el primer semestre de 2016, se presento el Informe Anual Consolidado a la Contraloria General de la Republica, como consta en el certificado de Acuse de aceptación de la rendición del 29/02/2016. Se presento el Informe a la Camara de Representantes mediante el No de radicado 20161200056581 del 07 de Abril de 2016, Evidencia que se puede verificar en la TRD 120.53.01.
Se presento el Informe al congreso mediante correo electrónico el 10 de mayo de 2016. 
</t>
    </r>
    <r>
      <rPr>
        <b/>
        <sz val="28"/>
        <rFont val="Arial Narrow"/>
        <family val="2"/>
      </rPr>
      <t xml:space="preserve">NIVEL DE CUMPLIMIENTO 100% SATISFACTORIO.   LINA ALEJANDRA MORALES </t>
    </r>
  </si>
  <si>
    <r>
      <t xml:space="preserve">Durante el primer semestre de 2016, se identificaron un total de 6 NC de las cuales 5 se documentaron en terminos CI015-16, CI016-16, CI017-16, CI040-16, CA01716-P y una fuera de termino CI01816.
</t>
    </r>
    <r>
      <rPr>
        <b/>
        <sz val="28"/>
        <rFont val="Arial Narrow"/>
        <family val="2"/>
      </rPr>
      <t xml:space="preserve">NIVEL DE CUMPLIMIENTO 83% ACEPTABLE.   LINA ALEJANDRA MORALES </t>
    </r>
  </si>
  <si>
    <r>
      <t xml:space="preserve">Durante el primer semestre de 2016, Se presentaron la concertación de los compromisos laborales de los siguientes funcionarios:  MARIA FLOR LARA Y WILSON BELTRAN EN OPORTUNIDAD 10/02/2016 
</t>
    </r>
    <r>
      <rPr>
        <b/>
        <sz val="28"/>
        <rFont val="Arial Narrow"/>
        <family val="2"/>
      </rPr>
      <t xml:space="preserve">CUMPLIMIENTO DEL 67% MINIMO.   LINA ALEJANDRA MORALES </t>
    </r>
  </si>
  <si>
    <r>
      <t xml:space="preserve">Durante el primer semestre de 2016, Se presentaron la EDL de los siguientes funcionarios: MARIA FLOR LARA Y WILSON BELTRAN EN OPORTUNIDAD 10/02/2016 Y MAURICIO VILLANEDA EXTEMPORANEA 25/04/2016
</t>
    </r>
    <r>
      <rPr>
        <b/>
        <sz val="28"/>
        <rFont val="Arial Narrow"/>
        <family val="2"/>
      </rPr>
      <t xml:space="preserve">CUMPLIMIENTO DEL 67% MINIMO. </t>
    </r>
    <r>
      <rPr>
        <sz val="28"/>
        <rFont val="Arial Narrow"/>
        <family val="2"/>
      </rPr>
      <t xml:space="preserve">  </t>
    </r>
    <r>
      <rPr>
        <b/>
        <sz val="28"/>
        <rFont val="Arial Narrow"/>
        <family val="2"/>
      </rPr>
      <t xml:space="preserve">LINA ALEJANDRA MORALES </t>
    </r>
  </si>
  <si>
    <r>
      <t xml:space="preserve">Durante el primer semestre de 2016 fue realizada la entrega del archivo de gestion correspondiente a la vigencia 2014 (24/05/2016).
</t>
    </r>
    <r>
      <rPr>
        <b/>
        <sz val="28"/>
        <rFont val="Arial Narrow"/>
        <family val="2"/>
      </rPr>
      <t xml:space="preserve">NIVEL DE CUMPLIMIENTO 100% SATISFACTORIO.   LINA ALEJANDRA MORALES </t>
    </r>
  </si>
  <si>
    <r>
      <t xml:space="preserve">Durante el I semestre se realizaron los siguientes mantenimientos tal y como se evidencia en la ficha técnica del vehiculo CHEVROLET CAPTIVA 2015 ODT -069
A los 36,677  km se le realizo Rodamientos de Ruedas, revisión de frenos, pastillas,  y bandas; revisión suspención y dirección; Rectificación discos delanteros y traseros; Rectificación y recisión frenos delanteros y traseros. 
A los 39,868  km se le realizo Bujás encendido; Aceite de la trasnmisión manual; Rodamientos de Ruedas; Revisión de feenos pastillas y bandas; balanceo; Alineación Revisión Suspención y Dirección. 
A los 42,600  km Aceite de motor y filtro de aceite; Elementro del filtro de aire; cambio de filtro aire acondicionado. 
A los 47,976 km Correa de mando auxiliar del motor; Aceite de motor y filtro de aceite, Elemento de filtro de airew, Revisión de frenos pastillas y bandas; Alineación, Revisión suspencion, Dirección, Revisión de luces-cambio de bombillos.
A los 47,980  km Cambio de selonoide admisión , cambio de selonoide escape.
</t>
    </r>
    <r>
      <rPr>
        <b/>
        <sz val="25"/>
        <rFont val="Arial Narrow"/>
        <family val="2"/>
      </rPr>
      <t xml:space="preserve">NIVEL DE CUMPLIMIENTO 100% SATISFACTORIO.   LINA ALEJANDRA MORALES </t>
    </r>
  </si>
  <si>
    <r>
      <t xml:space="preserve">Durante el I semestre de 2016, no se dio cumplimiento a la gestión del cobro de morosos al SGSSS toda vez que el cobro fue realizado solo en los meses de  Diciembre de 2015 y Mayo de 2016.
</t>
    </r>
    <r>
      <rPr>
        <b/>
        <sz val="25"/>
        <rFont val="Arial Narrow"/>
        <family val="2"/>
      </rPr>
      <t xml:space="preserve">NIVEL DE CUMPLIMIENTO 33% INSATISFACTORIO.   LINA ALEJANDRA MORALES </t>
    </r>
  </si>
  <si>
    <r>
      <t xml:space="preserve">Durante el I semestre de 2016, se presentaron 6 recobros al FOSYGA , frente a un total de 6 recobros a tramitar.   
</t>
    </r>
    <r>
      <rPr>
        <b/>
        <sz val="25"/>
        <rFont val="Arial Narrow"/>
        <family val="2"/>
      </rPr>
      <t xml:space="preserve">NIVEL DE CUMPLIMIENTO 100% SATISFACTORIO. LINA ALEJANDRA MORALES </t>
    </r>
  </si>
  <si>
    <r>
      <t xml:space="preserve">Durante el I semestre de 2016, se realizaron 12 actos administrativos, frente a 12 entidades a pagar por 6 meses.  
</t>
    </r>
    <r>
      <rPr>
        <b/>
        <sz val="25"/>
        <rFont val="Arial Narrow"/>
        <family val="2"/>
      </rPr>
      <t xml:space="preserve">NIVEL DE CUMPLIMIENTO 100% SATISFACTORIO. LINA ALEJANDRA MORALES </t>
    </r>
  </si>
  <si>
    <r>
      <t xml:space="preserve">Durante el I semestre de 2016, se sustentaron o interpusieron 88 requerimientos a sustentar o recursos a interponer de:
Acredores (Johambir: 39 - Yadine:  8)= 47, 
Deudores (Johambir: 6 - Yadine:  4) =10  y
Paz y salvos (Dario: 31)= 31
  frente a un total de 88 requerimientos radicados.  
</t>
    </r>
    <r>
      <rPr>
        <b/>
        <sz val="25"/>
        <rFont val="Arial Narrow"/>
        <family val="2"/>
      </rPr>
      <t xml:space="preserve">NIVEL DE CUMPLIMIENTO 100% SATISFACTORIO.  LINA ALEJANDRA MORALES </t>
    </r>
  </si>
  <si>
    <r>
      <t xml:space="preserve">Durante el I semestre de 2016, se adelantó la modificación del Procedimiento APGCBSFIPT01  RECOBROS AL FOSYGA, a la fecha el mismo se encuentra a esperas de aprobación por parte del comité coordinador del sistema de control interno y calidad.
</t>
    </r>
    <r>
      <rPr>
        <b/>
        <sz val="25"/>
        <rFont val="Arial Narrow"/>
        <family val="2"/>
      </rPr>
      <t xml:space="preserve">NIVEL DE CUMPLIMIENTO 70% ACEPTABLE.  LINA ALEJANDRA MORALES </t>
    </r>
  </si>
  <si>
    <r>
      <t xml:space="preserve">Con corte a Junio 30 de 2016, el cumplimiento del plan de mejoramiento correspondiente al proceso es del 85%
</t>
    </r>
    <r>
      <rPr>
        <b/>
        <sz val="25"/>
        <rFont val="Arial Narrow"/>
        <family val="2"/>
      </rPr>
      <t xml:space="preserve">NIVEL DE CUMPLIMIENTO 85% ACEPTABLE.  LINA ALEJANDRA MORALES </t>
    </r>
  </si>
  <si>
    <r>
      <t xml:space="preserve">Con corte a Junio 30 de 2016, el cumplimiento del plan de manejo de riesgos correspondiente al proceso es del 80%
</t>
    </r>
    <r>
      <rPr>
        <b/>
        <sz val="25"/>
        <rFont val="Arial Narrow"/>
        <family val="2"/>
      </rPr>
      <t xml:space="preserve">NIVEL DE CUMPLIMIENTO 80% ACEPTABLE.  LINA ALEJANDRA MORALES </t>
    </r>
  </si>
  <si>
    <r>
      <t xml:space="preserve">Durante el primer semestre de 2016, fueron detectadas y documentadas  en terminos de oportunidad un total de 3 NC asi: CA00916-P, CI019-16, CI020-16.
</t>
    </r>
    <r>
      <rPr>
        <b/>
        <sz val="25"/>
        <rFont val="Arial Narrow"/>
        <family val="2"/>
      </rPr>
      <t xml:space="preserve">NIVEL DE CUMPLIMIENTO 100% SATISFACTORIO.  LINA ALEJANDRA MORALES </t>
    </r>
  </si>
  <si>
    <r>
      <t xml:space="preserve">Durante el primer semestre de 2016, fueron concertados los compromisos laborales de la funcionaria Olga Cardona para la vigencia 2016.
</t>
    </r>
    <r>
      <rPr>
        <b/>
        <sz val="25"/>
        <rFont val="Arial Narrow"/>
        <family val="2"/>
      </rPr>
      <t xml:space="preserve">NIVEL DE CUMPLIMIENTO 100% SATISFACTORIO.  LINA ALEJANDRA MORALES </t>
    </r>
  </si>
  <si>
    <r>
      <t xml:space="preserve">Con corte a Junio 30 de 2016, el cumplimiento del plan de mejoramiento correspondiente al proceso es del 26%
</t>
    </r>
    <r>
      <rPr>
        <b/>
        <sz val="28"/>
        <rFont val="Arial Narrow"/>
        <family val="2"/>
      </rPr>
      <t xml:space="preserve">NIVEL DE CUMPLIMIENTO 26% INSATISFACTORIO. LINA ALEJANDRA MORALES </t>
    </r>
  </si>
  <si>
    <r>
      <t xml:space="preserve">Durante el primer semestre del 2016, se consolidaron y enviaron al Grupo de Trabajo de Control Interno los productos no conformes reportados durante le IV trimestre 2015 y I trimestre 2016. esto mediante correos de los dias 25/02/2016 y 19/04/2016 extemporaneos.
</t>
    </r>
    <r>
      <rPr>
        <b/>
        <sz val="28"/>
        <rFont val="Arial Narrow"/>
        <family val="2"/>
      </rPr>
      <t xml:space="preserve">NIVEL DE CUMPLIMIENTO 0% INSATISFACTORIO. LINA ALEJANDRA MORALES </t>
    </r>
  </si>
  <si>
    <r>
      <t xml:space="preserve">Durante el primer semestre de 2016, se evidencia correo electronico con fecha del 03 de mayo de 2016  matriz Plan Anticorrupción y de Atención al Ciudadano al Grupo de Trabajo Control Interno para seguimiento y verificacion del cumplimiento de las actividades consignadas en el mismo.  A la fecha no se han se han realizado las mejoras ordenas por correo electronico por parte del Ministerio. 
</t>
    </r>
    <r>
      <rPr>
        <b/>
        <sz val="28"/>
        <rFont val="Arial Narrow"/>
        <family val="2"/>
      </rPr>
      <t xml:space="preserve">NIVEL DE CUMPLIMIENTO 100% SATISFACTORIO. LINA ALEJANDRA MORALES </t>
    </r>
  </si>
  <si>
    <r>
      <t xml:space="preserve">A la fecha del seguimiento no se ha presentado ante el Equipo Operativo MECI-CALIDAD el Analisis al mapa de riesgos.
</t>
    </r>
    <r>
      <rPr>
        <b/>
        <sz val="28"/>
        <rFont val="Arial Narrow"/>
        <family val="2"/>
      </rPr>
      <t xml:space="preserve">NIVEL DE CUMPLIMIENTO 0% INSATISFACTORIO. LINA ALEJANDRA MORALES </t>
    </r>
  </si>
  <si>
    <r>
      <t xml:space="preserve">Durante el primer semestre de 2016, fueron documentas en terminos de oportunidad 18 No Conformidades potenciales en terminos de oportunidad.
</t>
    </r>
    <r>
      <rPr>
        <b/>
        <sz val="28"/>
        <rFont val="Arial Narrow"/>
        <family val="2"/>
      </rPr>
      <t xml:space="preserve">NIVEL DE CUMPLIMIENTO 100% SATISFACTORIO. LINA ALEJANDRA MORALES </t>
    </r>
  </si>
  <si>
    <r>
      <t xml:space="preserve">Durante el primer semestre se identificaron 4 no conformidades CI022-16, CI023-16, CI024-16 Y CA00816 las cuales fueron documentadas en terminos de oportunidad.
</t>
    </r>
    <r>
      <rPr>
        <b/>
        <sz val="28"/>
        <rFont val="Arial Narrow"/>
        <family val="2"/>
      </rPr>
      <t xml:space="preserve">NIVEL DE CUMPLIMIENTO 100% SATISFACTORIO. LINA ALEJANDRA MORALES </t>
    </r>
  </si>
  <si>
    <r>
      <t xml:space="preserve">Con corte a Junio 30 de 2016, el cumplimiento del plan de manejo de riesgos correspondiente al proceso es del 30%.
</t>
    </r>
    <r>
      <rPr>
        <b/>
        <sz val="28"/>
        <rFont val="Arial Narrow"/>
        <family val="2"/>
      </rPr>
      <t xml:space="preserve">NIVEL DE CUMPLIMIENTO 30% INSATISFACTORIO. LINA ALEJANDRA MORALES </t>
    </r>
  </si>
  <si>
    <t xml:space="preserve">Durante el semestre evaluado se actualizó la siguiente documentación:                                                                                                                    1. Formato Hoja de Vida del Indicador - PEMYMOPSFO02.  
2. Formato Matriz Agregada de Indicadores  Estratégicos - PEMYMOPSFO03.                                                                                                                3. Formato Matriz Agregada de Indicadores  Por Proceso - PEMYMOPSFO04.                                                                                                               4. Formato de Solicitud de Creación, Modificación o  Eliminación de Indicadores - PEMYMOPSFO05.
5. Guía para la Formulación y Administración de Indicadores de Gestión - PEMYMOPSGS01.                                                                              
         6. Procedimiento Seguimiento y Medición a Través de Indicadores de Gestión - PEMYMOPSPT03.                                                                               
    7. Formato Informe de Desempeño Semestral PEMYMOPSFO07. Los mismos se encuentran radicados en la Oficina Asesora de Planeación y Sistemas para revisión técnica desde 10/06/2016 y el  21/06/2016, evidencias en el correo electronico yajairag@fondo y equipo de cómputo de la funcionaria Yajaira González.
</t>
  </si>
  <si>
    <r>
      <t xml:space="preserve">Durante el primer semestre de 2016, se iniciaron seis (6) procesos de cobro coactivo remitidos por la Subdirección Financiera correspondiente a las siguientes entidades: 2016-0001 MUNICIPIO DE OBANDO, 2016-0002 MUNICIPIO DE PUEBLO RICO, 2016-0003 MUNICIPIO ROLDANILLO, 2016-0004 MUNICIPIO DE PUERTO BERRIO, 2016-0005 MUNICIPIO DE PUEBLO VIEJO, 2016-0006 MUNICIPIO DE LA CUMBRE; de los cuales se libraron mandamientos de pago en términos de oportunidad correspondiente.
</t>
    </r>
    <r>
      <rPr>
        <b/>
        <sz val="28"/>
        <rFont val="Arial Narrow"/>
        <family val="2"/>
      </rPr>
      <t xml:space="preserve">NIVEL DE CUMPLIMIENTO 100% SATISFACTORIO.  LINA ALEJANDRA MORALES </t>
    </r>
  </si>
  <si>
    <r>
      <t xml:space="preserve">Durante el primer semestre 2016 se realizo el Seguimiento y la supervisión a la defensa judicial de la entidad para atender las actuaciones a través de los 14 apoderados externos por la Oficina Asesora Jurídica así:  Yolanda Murcia 6, Francisco Rocha 6, Carlos Serrano 6, Elias Enrique Cabello 6, Luis Jose Vega 6, Carlos Cardozo 5, Sergio Tovar Sanin 6, Luis Alejandro Melo Quijano 6, Astrid Ayus 6, Jaime Zapata 5, Juan de la Cruz Vanegas Suarez 6, Rubby Angarita de Diaz 5, Alvaro Mauricio Buelvas Jayk 5, Pedro Ariel Ariza Pinzón 4. para un total de 78 informes de seguimiento.
</t>
    </r>
    <r>
      <rPr>
        <b/>
        <sz val="28"/>
        <rFont val="Arial Narrow"/>
        <family val="2"/>
      </rPr>
      <t xml:space="preserve">NIVEL DE CUMPLIMIENTO 100% SATISFACTORIO.  LINA ALEJANDRA MORALES </t>
    </r>
  </si>
  <si>
    <r>
      <t xml:space="preserve">Durante el primer semestre se debian actualizar los siguientes documentos asi:                                                                                                                    1. Formato Hoja de Vida del Indicador - PEMYMOPSFO02.  70%
2. Formato Matriz Agregada de Indicadores  Estratégicos - PEMYMOPSFO03. 70%                                                                                                              3. Formato Matriz Agregada de Indicadores  Por Proceso - PEMYMOPSFO04. 70%                                                                                                               4. Formato de Solicitud de Creación, Modificación o  Eliminación de Indicadores - PEMYMOPSFO05. 70%
5. Guía para la Formulación y Administración de Indicadores de Gestión - PEMYMOPSGS01.  70%                                                                            
6. Procedimiento Seguimiento y Medición a Través de Indicadores de Gestión - PEMYMOPSPT03.  70%                                                                             
7. Formato Informe de Desempeño Semestral PEMYMOPSFO07. 100%
8, Procedimiento Plan Anticorrupción y de Atención al Ciudadano y sus formatos correspondientes 10%
9. Procedimiento administracion de acciones correctivas  10%
10. Procedimiento administracion de acciones preventivas. 10%
11, Documento plan anticorrupcion y de atencion al ciudadano 10%
</t>
    </r>
    <r>
      <rPr>
        <b/>
        <sz val="23"/>
        <rFont val="Arial Narrow"/>
        <family val="2"/>
      </rPr>
      <t xml:space="preserve">NIVEL DE CUMPLIMIENTO 51% MINIMO. LINA ALEJANDRA MORALES </t>
    </r>
  </si>
  <si>
    <t>N/A, TENIENDO EN CUENTA QUE EL PROCESO MEDIANTE MESA DE TRABAJO CON GESTION DOCUMENTAL Y CONTROL INTERNO REALIZO SOLICITUD DE ENTREGA PARA EL 31 DE COTUBRE DE 2016 PARA LA ENTREGA DE ARCHIVOS DE GESTION DE LA VIGENCIA 2014.</t>
  </si>
  <si>
    <r>
      <t xml:space="preserve">Durante el  primer  semestre del 2016, se realizaron las 09 afiliaciones  al  Sistema de Seguridad Social y a Caja de Compensación requeridas, para  2 Funcionarios  LEVIS MARIANA BOTINA MONTERO  y  JAIME ENRIQUE ESCOBAR RODRIGUEZ.
</t>
    </r>
    <r>
      <rPr>
        <b/>
        <sz val="28"/>
        <rFont val="Arial Narrow"/>
        <family val="2"/>
      </rPr>
      <t xml:space="preserve">NIVEL DE CUMPLIMIENTO 100% SATISFACTORIO. LINA ALEJANDRA MORALES </t>
    </r>
  </si>
  <si>
    <r>
      <t xml:space="preserve">Durante el primer semestre de 2016, se gestionaron 26 eventos de capacitación equivalentes al 100% de los eventos programados en el Cronograma General de Eventos de Capacitación; de acuerdo al informe de ejecución presentado como cumplimiento del primer semestre.
</t>
    </r>
    <r>
      <rPr>
        <b/>
        <sz val="28"/>
        <rFont val="Arial Narrow"/>
        <family val="2"/>
      </rPr>
      <t xml:space="preserve">NIVEL DE CUMPLIMIENTO 100% SATISFACTORIO. LINA ALEJANDRA MORALES </t>
    </r>
    <r>
      <rPr>
        <sz val="28"/>
        <rFont val="Arial Narrow"/>
        <family val="2"/>
      </rPr>
      <t xml:space="preserve">
</t>
    </r>
  </si>
  <si>
    <r>
      <t xml:space="preserve">Durante el I Semestre, Gestión de Talento Humano dio cumplimiento a los tres (3) productos programados, así:
1). Elaboración de Estudios Previos para la Ejecución de las Actividades del Plan de Bienestar 2016, entregados a Juridica el 20/05/2016.
2) Ejecución del 100% de las Actividades del Plan de Bienestar programadas para el I Semestre  2016, se dio cumplimiento a las actividades asi:  dia del cumpleaños, dia de la mujer, dia de la secretaria, homenaje a las madres, eucaristia, inicio olimpiadas deportivas y bonos hijos de funcionarios.
3) Informe Ejecución del Plan de Bienestar del I Semestre de 2016, firmado por el secretario general en el cumplimiento del 100%.
</t>
    </r>
    <r>
      <rPr>
        <b/>
        <sz val="28"/>
        <rFont val="Arial Narrow"/>
        <family val="2"/>
      </rPr>
      <t xml:space="preserve">NIVEL DE CUMPLIMIENTO 100% SATISFACTORIO. LINA ALEJANDRA MORALES </t>
    </r>
    <r>
      <rPr>
        <sz val="28"/>
        <rFont val="Arial Narrow"/>
        <family val="2"/>
      </rPr>
      <t xml:space="preserve">
</t>
    </r>
  </si>
  <si>
    <r>
      <t xml:space="preserve">Durante el primer semestre de 2016 se dio cumplimiento a los productos programados asi: 
1).) Evaluación del desempeño del segundo semestre 2015-2016 solicitada, recibida - registrada y archivada, actividad cumplida al 100%
2) Concertación de compromisos laborales 2016 - 2017 solicitados, recibidos - registrados y archivados, actividad cumplida al 100%
3) Revisión, registro y  archivo  de los planes de mejoramiento Individual y de sus seguimientos, que sean radicados en GTH, se dio cumplimiento a la actividad para los funcionarios Ana cecilia Cardenas y Clemencia Sanabria y el seguimiento se ve reflejado en el II semestre.
4) Informe consolidado anual de Evaluación de Desempeño del periodo 2015-2016; enviado al Director General mediante memorando GTH 20162100033393 del 27/04/2016
5). Circular dando a conocer lineamientos y solicitando la formulación de Acuerdos de gestión del 2016, segun circular GTH-20162100000014 de Enero 12 de 2016, se solicitó a los funcionarios del Nivel Directivo, realizar la evaluación de los Acuerdos de Gestión correspondientes al año 2015, y a la formulación de los correspondientes a la vigencia 2016 y se les dio a conocer los lineamientos generales y los plazos establecidos en las normas y en el procedimiento interno de la Entidad.
</t>
    </r>
    <r>
      <rPr>
        <b/>
        <sz val="28"/>
        <rFont val="Arial Narrow"/>
        <family val="2"/>
      </rPr>
      <t xml:space="preserve">NIVEL DE CUMPLIMIENTO 100% SATISFACTORIO. LINA ALEJANDRA MORALES </t>
    </r>
  </si>
  <si>
    <r>
      <t xml:space="preserve">Durante el primer semestre de 2016 se dio cumplimiento a los productos programados asi: 
1). Plan de acción  GTH formulado, 08/01/2016.
2) Matriz de información primaria y secundaria actualizada si se requiere. N/A.
3) Diagnóstico Estratégico y de Gestión elaborados, presentado a la comision de personal el 03/02/2016 mediante acta No. 001.
4)Consolidación del Diagnostico Institucional del Plan Institucional de Capacitación  y presentación de este para revisión  de la Comisión de Personal, 03/02/2016 mediante acta No. 001.
5) Resolución mediante la cual se convoca evalúa y premia a los Equipos de Trabajo de Excelencia bajo La Metodología de los Proyectos de Aprendizaje en Equipo; resolucion 0273 del 29/02/2016. 
6) Cronograma General Convocatoria y Evaluación Equipos de Trabajo de Excelencia bajo la Metodología de Proyectos de Aprendizaje en Equipo; 29/02/2016.
7) Plan Institucional de Capacitación 2016 aprobado, 30/03/2016 por el Director General. 
8)Plan de Bienestar 2016 aprobado, 08/03/2016 por el Director General.
9) Plan de Capacitación del Sistema de Gestión de la Seguridad y Salud en el Trabajo 2016 aprobado, 19/05/2016.
10) Cronograma de actividades del Sistema de Gestión de la Seguridad y Salud en el Trabajo 2016 aprobado, 19/05/2016.
11). Consolidar el Plan de Incentivos Pecuniarios y No Pecuniarios 2016; mediante resolucion 0272 del 29/02/2016 y resolucion 0924 del 07/06/2016.   
12) Resolución Lineamientos para la EDL durante la vigencia, 0195 del 12/02/2016.
13) Resolución designando la Comisión Evaluadora para la EDL, resolución 0196 del 12/02/2016.
</t>
    </r>
    <r>
      <rPr>
        <b/>
        <sz val="28"/>
        <rFont val="Arial Narrow"/>
        <family val="2"/>
      </rPr>
      <t xml:space="preserve">NIVEL DE CUMPLIMIENTO 100% SATISFACTORIO. LINA ALEJANDRA MORALES </t>
    </r>
  </si>
  <si>
    <r>
      <t xml:space="preserve">Durante el primer semestre de 2016 se dio cumplimiento a los productos programados asi: 
1). Circular requiriendo la elaboración y/o actualización de las Declaraciones de bienes y rentas y actividad económica de los funcionario de planta a diciembre /2015  actualizadas, circular GTH-20162100000064 del 18/01/2016.
2) Asesorar la elaboración y/o actualización de las Declaraciones de bienes y rentas y actividad económica de los funcionario de planta a diciembre /2015 en el SIGEP. actividad cumplida al 100%
3) Declaraciones de bienes y rentas y actividad económica de los funcionarios de planta a diciembre /2015 archivadas en las respectivas HV.actividad cumplida al 100%
4) Validar la información de las hojas de vida en el SIGEP del 100% de los funcionarios de planta que ingresen como nuevos a la Entidad, se valido las HV de 2 funcionarios nuevos al 100%.
</t>
    </r>
    <r>
      <rPr>
        <b/>
        <sz val="28"/>
        <rFont val="Arial Narrow"/>
        <family val="2"/>
      </rPr>
      <t xml:space="preserve">NIVEL DE CUMPLIMIENTO 100% SATISFACTORIO. LINA ALEJANDRA MORALES </t>
    </r>
  </si>
  <si>
    <r>
      <t xml:space="preserve">Durante el primer semestre de 2016, se evidencia cumplimiento de los productos programados asi: 
1). Informe de cumplimiento de funciones de la Comisión a CNSC IV -2015, presentado en linea el 13/01/2016. 
2) Informe de cumplimiento de funciones de la Comisión a CNSC IT-2016, presentado el 12/04/2016.
</t>
    </r>
    <r>
      <rPr>
        <b/>
        <sz val="28"/>
        <rFont val="Arial Narrow"/>
        <family val="2"/>
      </rPr>
      <t xml:space="preserve">NIVEL DE CUMPLIMIENTO 100% SATISFACTORIO. LINA ALEJANDRA MORALES </t>
    </r>
  </si>
  <si>
    <r>
      <t xml:space="preserve">Para el  primer  semestre del 2016,  el Grupo de Trabajo de  Gestión Talento humano  realizó y entregó al 100 % a satisfacción las  151 certificaciones.
</t>
    </r>
    <r>
      <rPr>
        <b/>
        <sz val="28"/>
        <rFont val="Arial Narrow"/>
        <family val="2"/>
      </rPr>
      <t xml:space="preserve">NIVEL DE CUMPLIMIENTO 100% SATISFACTORIO. LINA ALEJANDRA MORALES </t>
    </r>
  </si>
  <si>
    <r>
      <t xml:space="preserve">Con corte a Junio 30 de 2016, el cumplimiento del plan de manejo de riesgos correspondiente al proceso es del 95%.
</t>
    </r>
    <r>
      <rPr>
        <b/>
        <sz val="26"/>
        <rFont val="Arial Narrow"/>
        <family val="2"/>
      </rPr>
      <t xml:space="preserve">NIVEL DE CUMPLIMIENTO 95% SATISFACTORIO. LINA ALEJANDRA MORALES </t>
    </r>
  </si>
  <si>
    <r>
      <t xml:space="preserve">Durante el primer semestre de 2016, se evidencia cumplimiento en la documentacion de la no conformidad CA00116 en terminos de oportunidad.
</t>
    </r>
    <r>
      <rPr>
        <b/>
        <sz val="28"/>
        <rFont val="Arial Narrow"/>
        <family val="2"/>
      </rPr>
      <t xml:space="preserve">NIVEL DE CUMPLIMIENTO 100% SATISFACTORIO. LINA ALEJANDRA MORALES </t>
    </r>
  </si>
  <si>
    <r>
      <t xml:space="preserve">Durante el primer semestre de 2016, Se elaboraron los dos (2) Informes de permisos y ausencias laborales del IV trimestre del 2015 y I trimestre 2016, los cuales fueron enviados mediante memorandos números GTH-20162100001793, 20162100028783 de 2016, al Señor Director de la entidad para la toma de acciones de mejora frente a las novedades presentadas. 
</t>
    </r>
    <r>
      <rPr>
        <b/>
        <sz val="28"/>
        <rFont val="Arial Narrow"/>
        <family val="2"/>
      </rPr>
      <t xml:space="preserve">NIVEL DE CUMPLIMIENTO 100% SATISFACTORIO. LINA ALEJANDRA MORALES </t>
    </r>
  </si>
  <si>
    <r>
      <t xml:space="preserve">Durante el primer semestre 2016, GIT TALENTO HUMANO realizó seis (6) diciembre de 2015 a mayo de 2016, conciliaciones en el Formato APGRFGCOFO09, de los registros de las cuentas contables que se afectan a través de interfaces de la liquidación de la nómina de empleados de la entidad. 
</t>
    </r>
    <r>
      <rPr>
        <b/>
        <sz val="28"/>
        <rFont val="Arial Narrow"/>
        <family val="2"/>
      </rPr>
      <t xml:space="preserve">NIVEL DE CUMPLIMIENTO 100% SATISFACTORIO. LINA ALEJANDRA MORALES </t>
    </r>
  </si>
  <si>
    <r>
      <t xml:space="preserve">Durante el Primer Semestre de 2016, se debían debía fijar compromisos  para el periodo de evaluación 01 de Febrero de 2016 a 31 de Enero de 2017, para tres (3) funcionarios de carrera que trabajan en el proceso Gestión de Talento, los cuales fueron concertados dentro del plazo señalado por la CNSC, es decir, antes del 15 de febrero. 2104903 - HISTORIAS LABORALES DE PERSONAL
</t>
    </r>
    <r>
      <rPr>
        <b/>
        <sz val="28"/>
        <rFont val="Arial Narrow"/>
        <family val="2"/>
      </rPr>
      <t xml:space="preserve">NIVEL DE CUMPLIMIENTO 100% SATISFACTORIO. LINA ALEJANDRA MORALES </t>
    </r>
    <r>
      <rPr>
        <sz val="28"/>
        <rFont val="Arial Narrow"/>
        <family val="2"/>
      </rPr>
      <t xml:space="preserve">
</t>
    </r>
  </si>
  <si>
    <r>
      <t xml:space="preserve">Durante el Primer Semestre de 2016, se debían realizar evaluaciones del periodo 01/08/2015 al 31/01/2016 y la consolidada anual, para tres (3) funcionarios de carrera que trabajan en el proceso Gestión de Talento, los cuales fueron realizadas dentro del plazo señalado por la CNSC, es decir, antes del 15 de febrero.2104903 - HISTORIAS LABORALES DE PERSONAL.
</t>
    </r>
    <r>
      <rPr>
        <b/>
        <sz val="28"/>
        <rFont val="Arial Narrow"/>
        <family val="2"/>
      </rPr>
      <t xml:space="preserve">NIVEL DE CUMPLIMIENTO 100% SATISFACTORIO. LINA ALEJANDRA MORALES </t>
    </r>
  </si>
  <si>
    <r>
      <t xml:space="preserve">Durante el periodo informado se realizaron los 2 dos planes de mejoramiento individual para los dos (2) funcionarios de GTH. 2104903 - HISTORIAS LABORALES DE PERSONAL CLEMENCIA SANBRIA Y CECILIA CÁRDENAS.
</t>
    </r>
    <r>
      <rPr>
        <b/>
        <sz val="28"/>
        <rFont val="Arial Narrow"/>
        <family val="2"/>
      </rPr>
      <t xml:space="preserve">NIVEL DE CUMPLIMIENTO 100% SATISFACTORIO. LINA ALEJANDRA MORALES </t>
    </r>
  </si>
  <si>
    <r>
      <t xml:space="preserve">Durante el primer semestre de2 016 se debian actualizar 3 documentos asi:
El procedimiento COPIAS DE SEGURIDAD DE USUARIOS Y SERVIDORES Cód. APGTSOPSPT02;se encuentra a la espera de ser llevado a comite, 
El Procedimiento  PUBLICACIÓN Y ACTUALIZACIÓN DE INFORMACIÓN EN MEDIOS ELECTRONICOS (PAGINA WEB, INTRANET), se le realizaron los ajustes solicitados por el revisor tecnico, sin embargo por las nuevas exigencias normativas del esquema de publicaciones. nuevamente se envia a revision tecnica 
El Procedimiento APGTSOPSPT07 MANTENIMIENTO DE SERVIDOR DE APLICACIONES Y BASE DE DATOS, se encuentra en Revision Tecnica.
</t>
    </r>
    <r>
      <rPr>
        <b/>
        <sz val="28"/>
        <rFont val="Arial Narrow"/>
        <family val="2"/>
      </rPr>
      <t xml:space="preserve">NIVEL DE CUMPLIMIENTO 37% INSATISFACTORIO.  LINA ALEJANDRA MORALES </t>
    </r>
  </si>
  <si>
    <r>
      <t xml:space="preserve">Durante el Primer Semestre DE 2016, el Proceso Gestion de TIC´S Documento en terminos de oportunidad SEIS no conformidades (CI029-16, CA01216P, CA01316P, CA01416P, CA01516P, CA01616P). 
</t>
    </r>
    <r>
      <rPr>
        <b/>
        <sz val="28"/>
        <rFont val="Arial Narrow"/>
        <family val="2"/>
      </rPr>
      <t xml:space="preserve">NIVEL DE CUMPLIMIENTO 100% SATISFACTORIO.  LINA ALEJANDRA MORALES </t>
    </r>
  </si>
  <si>
    <r>
      <t xml:space="preserve">Con corte a Junio 30 de 2016, el cumplimiento del plan de manejo de riesgos correspondiente al proceso es del 11%.
</t>
    </r>
    <r>
      <rPr>
        <b/>
        <sz val="28"/>
        <rFont val="Arial Narrow"/>
        <family val="2"/>
      </rPr>
      <t xml:space="preserve">NIVEL DE CUMPLIMIENTO 11% INSATISFACTORIO.  LINA ALEJANDRA MORALES </t>
    </r>
  </si>
  <si>
    <r>
      <t xml:space="preserve">Durante el Primer semestre del 2016 se enviaron 26 correos de solicitud de copia de seguridad, evidencia que se encuentra en el correo demaf@fondo.
</t>
    </r>
    <r>
      <rPr>
        <b/>
        <sz val="28"/>
        <rFont val="Arial Narrow"/>
        <family val="2"/>
      </rPr>
      <t xml:space="preserve">NIVEL DE CUMPLIMIENTO 100% SATISFACTORIO.  LINA ALEJANDRA MORALES </t>
    </r>
  </si>
  <si>
    <r>
      <t xml:space="preserve">Para el Primer semestre de 2016 se realizo la reinduccion general a toda la entidad en donde se incluyeron los temas de la estrategia de Gobierno en Linea,  Politica de seguridad de la informaciony Seguridad de la Informacion, esta actividad fue desarrollada el 26 de mayo de 2016.
</t>
    </r>
    <r>
      <rPr>
        <b/>
        <sz val="28"/>
        <rFont val="Arial Narrow"/>
        <family val="2"/>
      </rPr>
      <t xml:space="preserve">NIVEL DE CUMPLIMIENTO 100% SATISFACTORIO.  LINA ALEJANDRA MORALES </t>
    </r>
  </si>
  <si>
    <r>
      <t xml:space="preserve">Durante el primer semestre de expidieron los CDPS asi: 
Salud 116 al 36716
pension 116 al 24816
</t>
    </r>
    <r>
      <rPr>
        <b/>
        <sz val="28"/>
        <rFont val="Arial Narrow"/>
        <family val="2"/>
      </rPr>
      <t xml:space="preserve">NIVEL DE CUMPLIMIENTO 100% SATISFACTORIO.  LINA ALEJANDRA MORALES </t>
    </r>
  </si>
  <si>
    <r>
      <t xml:space="preserve">Durante el primer semestre del año 2016, se elaboraron los 2 informes  al 100% programados así:
1) Se elaboró el Informe de resultados de los indicadores de gestión en seguridad y salud en el trabajo del año 2015 (Indicadores De Accidentes De Trabajo Ocurridos -2015,  Indicadores De Impacto Para Enfermedad Laboral Ocurridos-2015 y Indicadores De Impacto Para Medir Ausentismo-2015 y  Acciones De Mejora-2015)
2) Se elaboró el Informe de grado de avance de Plan de capacitación  del Sistema de Gestión de la Seguridad y Salud en el Trabajo durante el  I semestre- 2016.
</t>
    </r>
    <r>
      <rPr>
        <b/>
        <sz val="28"/>
        <rFont val="Arial Narrow"/>
        <family val="2"/>
      </rPr>
      <t xml:space="preserve">NIVEL DE CUMPLIMIENTO 100% SATISFACTORIO. LINA ALEJANDRA MORALES </t>
    </r>
  </si>
  <si>
    <r>
      <t xml:space="preserve">Durante el primer semestre de 2016, fueron aprobados y eliminados un total de 21 documentos del SIG mediante resoluciones, quedando pendiente de aprobacion por parte del comité coordinador del sistema de control interno y calidad 3 documentos por aprobar.
</t>
    </r>
    <r>
      <rPr>
        <b/>
        <sz val="26"/>
        <rFont val="Arial Narrow"/>
        <family val="2"/>
      </rPr>
      <t xml:space="preserve">NIVEL DE CUMPLIMIENTO 96% SATISFACTORIO. LINA ALEJANDRA MORALES </t>
    </r>
  </si>
  <si>
    <r>
      <t xml:space="preserve">Durante el primer semestre de 2016 se realizaron 2 monitoreos al plan de manejo de riesgos en el mes de febrero y mayo.
En el mes de febrero, los procesos Gestion Talento humano, Gestion de Cobro y Recursos Financieros no asistieron al monitoreo.
En el mes de mayo, los procesos Gestion Talento humano, Servicios Administrativos y Bienes Transferidos.
</t>
    </r>
    <r>
      <rPr>
        <b/>
        <sz val="28"/>
        <rFont val="Arial Narrow"/>
        <family val="2"/>
      </rPr>
      <t xml:space="preserve">NIVEL DE CUMPLIMIENTO 100% SATISFACTORIO. LINA ALEJANDRA MORALES </t>
    </r>
  </si>
  <si>
    <r>
      <t xml:space="preserve">Durante el primer semestre de 2016, fueron registrados un total de 209 contratos, 6 invitaciones publicas, 11 ordenes de compra con el fin de que los mismos sean evaluados.
</t>
    </r>
    <r>
      <rPr>
        <b/>
        <sz val="28"/>
        <rFont val="Arial Narrow"/>
        <family val="2"/>
      </rPr>
      <t xml:space="preserve">NIVEL DE CUMPLIMIENTO 100% SATISFACTORIO.  LINA ALEJANDRA MORALES </t>
    </r>
    <r>
      <rPr>
        <sz val="28"/>
        <rFont val="Arial Narrow"/>
        <family val="2"/>
      </rPr>
      <t xml:space="preserve">
</t>
    </r>
  </si>
  <si>
    <r>
      <t xml:space="preserve">En cumplimiento de la actividad programada, desde diciembre de 2015 / Ene feb mar abril y mayo 2016 fueron publicados un total de 29 documentos del SIG.
</t>
    </r>
    <r>
      <rPr>
        <b/>
        <sz val="28"/>
        <rFont val="Arial Narrow"/>
        <family val="2"/>
      </rPr>
      <t xml:space="preserve">NIVEL DE CUMPLIMIENTO 100% SATISFACTORIO.  LINA ALEJANDRA MORALES </t>
    </r>
  </si>
  <si>
    <t>N/A; De acuerdo a los lineamientos brindados por Colombia Digital, entidad asignada para el aompañamiento por parte del Ministerio de TIC´S, se realizo PLAN DE ACCION SECTOR SALUD SGSI GOBIERNO EN LINEA, donde se programaron las actividades a vigencia primer trimestre 2016; el cual se encuentra en aprobacion por parte del ministerio de salud.</t>
  </si>
  <si>
    <r>
      <t xml:space="preserve">Durante el Primer Semestre se realizo una visita de Inspeccion para el levantamiento de la informacion de los equipos de la entidad para efectuar la actualizacion de las hojas de vida de los equipos de computo de toda la entidad.
</t>
    </r>
    <r>
      <rPr>
        <b/>
        <sz val="28"/>
        <rFont val="Arial Narrow"/>
        <family val="2"/>
      </rPr>
      <t xml:space="preserve">NIVEL DE CUMPLIMIENTO 91% ACEPTABLE.  LINA ALEJANDRA MORALES </t>
    </r>
  </si>
  <si>
    <r>
      <t xml:space="preserve">Durante el Primer Semestre de 2016, se realizo la publicacion de 280 actualizaciones del esquema de publicación
</t>
    </r>
    <r>
      <rPr>
        <b/>
        <sz val="28"/>
        <rFont val="Arial Narrow"/>
        <family val="2"/>
      </rPr>
      <t xml:space="preserve">NIVEL DE CUMPLIMIENTO 100% SATISFACTORIO.  LINA ALEJANDRA MORALES </t>
    </r>
  </si>
  <si>
    <r>
      <t xml:space="preserve">Se evidencia que se envió informe del mantenimiento de la infraestructura de la Entidad del periodo comprendido entre el 01 de julio al 29 de diciembre de 2015 al Dr. Luis Alfredo Escobar Rodríguez el día 29 de diciembre de 2015.
</t>
    </r>
    <r>
      <rPr>
        <b/>
        <sz val="28"/>
        <rFont val="Arial Narrow"/>
        <family val="2"/>
      </rPr>
      <t>NIVEL DE CUMPLIMIENTO 100% SATISFACTORIO.  ANGELICA MARTINEZ.</t>
    </r>
  </si>
  <si>
    <r>
      <t xml:space="preserve">Se evidencia en el seguimiento,la carpeta 230.11.01 Cierre de inventarios diciembre 2015, el memorando GAD-20162300002103 los resumenes de los inventarios con corte al 31 de diciembre de 2015 y el acta N° 003 del 12 de enero de 2016, donde se levanta el acta de inventario físico realizado a los bienes inmuebles propiedad de la entidad, ubicados en el Almacén General de La Estación de La Sabana.
En la carpeta 230.11.01 Cierre almacén marzo 2016, se evidencia el memorando GAD - 20162300028603 donde se relacionan los resumenes de los inventarios del FPS con corte al 31 de marzo de 2016.
</t>
    </r>
    <r>
      <rPr>
        <b/>
        <sz val="28"/>
        <rFont val="Arial Narrow"/>
        <family val="2"/>
      </rPr>
      <t>NIVEL DE CUMPLIMIENTO 100% SATISFACTORIO.  ANGELICA MARTINEZ.</t>
    </r>
  </si>
  <si>
    <t xml:space="preserve">1) En el primer semestre de 2016 se solicitó de constitución de las cajas menores de ciudad de Bogotá GAD 20162300003863, Bucaramanga GAD 20162300003813, Cali GAD ,  Santa Marta GAD20162300003843, Cali GAD 20162300003823, Medellín 20162300003833, ver carpeta 230.21.03 memorandos enviados F1
2). Solicitud de SCDS para rembolsos de las cajas menores de la División Central y las demás divisiones de la Entidad a nivel nacional de acuerdo a las solicitudes de rembolso recibidas
En el primer semestre de 2016 se realizó: 
1. Ciudad de Bogotá 4 solicitudes SCD  23516, 26116, 29816, 34516 de 2016
2. Ciudad de Bucaramanga 1 SCD 27916
3. Ciudad de Santa Marta un SCD  36216
4. Ciudad de Cali un SCD  29716
5. Ciudad de Medellín un SCD 29616 Carpeta Plan de acción 2016
</t>
  </si>
  <si>
    <r>
      <t xml:space="preserve">Se evidencia en el seguimiento en el primer trimestre 76 ingresos al almacén. Inicia con la entrada del almacén N° 5442 del 23 de febrero y termina con el comprobante N° 5517 del 8 de junio del año en curso. 
</t>
    </r>
    <r>
      <rPr>
        <b/>
        <sz val="28"/>
        <rFont val="Arial Narrow"/>
        <family val="2"/>
      </rPr>
      <t>NIVEL DE CUMPLIMIENTO 100% SATISFACTORIO.  ANGELICA MARTINEZ.</t>
    </r>
  </si>
  <si>
    <r>
      <t xml:space="preserve">Se evidencia en la carpeta 230.52.03 plan de acción 2016 tomo 1, el cronograma de actividades de los 12 funcionarios de servicios generales del 1° de enero al 30 de junio de 2016.
</t>
    </r>
    <r>
      <rPr>
        <b/>
        <sz val="28"/>
        <rFont val="Arial Narrow"/>
        <family val="2"/>
      </rPr>
      <t>NIVEL DE CUMPLIMIENTO 100% SATISFACTORIO.  ANGELICA MARTINEZ.</t>
    </r>
  </si>
  <si>
    <r>
      <t xml:space="preserve">Con corte a Junio 30 de 2016, el cumplimiento del plan de mejoramiento correspondiente al proceso es del 15%
</t>
    </r>
    <r>
      <rPr>
        <b/>
        <sz val="28"/>
        <rFont val="Arial Narrow"/>
        <family val="2"/>
      </rPr>
      <t>NIVEL DE CUMPLIMIENTO 15% INSATISFACTORIO.  ANGELICA MARTINEZ.</t>
    </r>
  </si>
  <si>
    <r>
      <t xml:space="preserve">Con corte a Junio 30 de 2016, el cumplimiento del plan de manejo de riesgos correspondiente al proceso es del 34%
</t>
    </r>
    <r>
      <rPr>
        <b/>
        <sz val="28"/>
        <rFont val="Arial Narrow"/>
        <family val="2"/>
      </rPr>
      <t>NIVEL DE CUMPLIMIENTO 34% INSATISFACTORIO.  ANGELICA MARTINEZ.</t>
    </r>
  </si>
  <si>
    <r>
      <t xml:space="preserve">Durante el primer semestre de 2016 se realizaron 2 monitoreos al plan de manejo de riesgos en el mes de febrero y mayo.
En el mes de febrero, el proceso Recursos Financieros no asistió al monitoreo.
En el mes de mayo, los procesos Servicios Administrativos no asistió al monitoreo.
</t>
    </r>
    <r>
      <rPr>
        <b/>
        <sz val="28"/>
        <rFont val="Arial Narrow"/>
        <family val="2"/>
      </rPr>
      <t xml:space="preserve">NIVEL DE CUMPLIMIENTO 100% SATISFACTORIO. LINA ALEJANDRA MORALES </t>
    </r>
  </si>
  <si>
    <r>
      <t xml:space="preserve">Durante el Primer Semestre se evidencia la presentación de los informes de monitoreo sobre el uso de internet asi:
IV trimestre de 2015 mediante memorando OPS-20161200008953.
I trimestre de 2016 mediante memorando OPS-20161200034333.
</t>
    </r>
    <r>
      <rPr>
        <b/>
        <sz val="28"/>
        <rFont val="Arial Narrow"/>
        <family val="2"/>
      </rPr>
      <t xml:space="preserve">NIVEL DE CUMPLIMIENTO 100% SATISFACTORIO.  LINA ALEJANDRA MORALES </t>
    </r>
  </si>
  <si>
    <t>Durante el I semestre del 2016 fueron radicados 17,945 documentos de forma oportuna distribuidos asi: 17330 documentos de entrada y 615  PQR´S. Evidencia consiganada en el aplicativo ORFEO en el módulo estadísticas.</t>
  </si>
  <si>
    <r>
      <t xml:space="preserve">Se evidencia en el seguimiento, en la carpeta 220 5202 capacitación de ORFEO, las 13 capacitaciones realizadas en el primes semestre con 83 funcionarios asistentes del FPS.
</t>
    </r>
    <r>
      <rPr>
        <b/>
        <sz val="28"/>
        <rFont val="Arial Narrow"/>
        <family val="2"/>
      </rPr>
      <t>NIVEL DE CUMPLIMIENTO 100% SATISFACTORIO  - ANGÉLICA MARTÍNEZ</t>
    </r>
  </si>
  <si>
    <r>
      <t xml:space="preserve">En el seguimiento se evidencia que fueron aprobados los siguientes procedimientos:
APGDOSGEPT18 - REVISION Y RADICACIÓN DE CORRESPONDENCIA EXTERNA RECIBIDA mediante resolución,0487del 18 de marzo del 2016.
APGDOSGEPT20 - CONTROL DE TEMPERATURA Y HUMEDAD RELATIVA EN EL ARCHIVO CENTRALDEL FPS mediante resolución 0792 del 16 mayo del 2016
APGDOSGEPT03 - CONTROL DE DOCUMENTOS EXTERNOS - NORMOGRAMA INSTITUCIONALl por medio de  la  resolución 079 de 29 enero de 2016. 
Y los procedimientos que se encuentran en revisión técnica: APGDOSGEPT10    CORRESPONDENCIA EXTERNA ENVIADA POR MENSAJERO Y/O SERVIENTREGA , PGD, GUIA DE ORIENTACION DEL APLICATIVO ORFEO. 
</t>
    </r>
    <r>
      <rPr>
        <b/>
        <sz val="28"/>
        <rFont val="Arial Narrow"/>
        <family val="2"/>
      </rPr>
      <t>NIVEL DE CUMPLIMIENTO 60% MINIMO  - ANGÉLICA MARTÍNEZ</t>
    </r>
  </si>
  <si>
    <r>
      <t xml:space="preserve">Se evidencia en la base de datos resoluciones 2015 CODIGO:  APGDOSGEFO02 del funcionario LUIS EDUARDO MARTINEZ , durante el periodo octubre a diciembre de 2015 se ejecutoriaron 225 actos administrativos y para el primer trimestre del año 2016, 234 actos administrativos ejecutoriados.
</t>
    </r>
    <r>
      <rPr>
        <b/>
        <sz val="28"/>
        <rFont val="Arial Narrow"/>
        <family val="2"/>
      </rPr>
      <t>NIVEL DE CUMPLIMIENTO 96% SATISFACTORIO  - ANGÉLICA MARTÍNEZ</t>
    </r>
  </si>
  <si>
    <r>
      <t xml:space="preserve">Se evidencia en la base de datos resoluciones 2015 del funcionario LUIS EDUARDO MARTINEZ , durante el periodo octubre a diciembre de 2015 resoluciones notificadas por aviso de prensa 40  y para el primer trimester del año 2016, 32 noticaciones de resoluciones por aviso de prensa.
</t>
    </r>
    <r>
      <rPr>
        <b/>
        <sz val="28"/>
        <rFont val="Arial Narrow"/>
        <family val="2"/>
      </rPr>
      <t>NIVEL DE CUMPLIMIENTO 100% SATISFACTORIO  - ANGÉLICA MARTÍNEZ</t>
    </r>
  </si>
  <si>
    <r>
      <t xml:space="preserve">Se evidencia en las estadisticas del sistema ORFEO que fueron radicados entre el 1° de enero y 30° de junio de 2016, en documentos de entrada  17330 y PQRSD 615 para un total de 17945. Asi mismo se evidencia que la documentación no esta siendo radicada en el mismo dia de su recibo en algunas ocasiones.
</t>
    </r>
    <r>
      <rPr>
        <b/>
        <sz val="28"/>
        <rFont val="Arial Narrow"/>
        <family val="2"/>
      </rPr>
      <t>NIVEL DE CUMPLIMIENTO 100% SATISFACTORIO  - ANGÉLICA MARTÍNEZ</t>
    </r>
  </si>
  <si>
    <r>
      <t xml:space="preserve">Se evidencia los 6 correos eletrónicos a todos los funcionarios del FPS recordando en envío de las normas para mantener el normagrama instirucional actualizado, asi mismo se realizo las actualizaciones correspondientes enviadas por los diferentes procesos.
Durante el primer semestre no se evidencia correos del proceso </t>
    </r>
    <r>
      <rPr>
        <b/>
        <sz val="28"/>
        <rFont val="Arial Narrow"/>
        <family val="2"/>
      </rPr>
      <t>RECURSOS FINANCIEROS.</t>
    </r>
    <r>
      <rPr>
        <sz val="28"/>
        <rFont val="Arial Narrow"/>
        <family val="2"/>
      </rPr>
      <t xml:space="preserve">
</t>
    </r>
    <r>
      <rPr>
        <b/>
        <sz val="28"/>
        <rFont val="Arial Narrow"/>
        <family val="2"/>
      </rPr>
      <t>NIVEL DE CUMPLIMIENTO 100% SATISFACTORIO  - ANGÉLICA MARTÍNEZ</t>
    </r>
  </si>
  <si>
    <r>
      <t xml:space="preserve">A la fecha del seguimiento no presenta avance.
</t>
    </r>
    <r>
      <rPr>
        <b/>
        <sz val="28"/>
        <rFont val="Arial Narrow"/>
        <family val="2"/>
      </rPr>
      <t>NIVEL DE CUMPLIMIENTO 0% INSATISFACTORIO  - ANGÉLICA MARTÍNEZ</t>
    </r>
  </si>
  <si>
    <r>
      <t xml:space="preserve">Durante el primer semestre fueron detectados 5 acciones de mejora, las cuales fueron documentadas en términos de oportunidad.
</t>
    </r>
    <r>
      <rPr>
        <b/>
        <sz val="28"/>
        <rFont val="Arial Narrow"/>
        <family val="2"/>
      </rPr>
      <t>NIVEL DE CUMPLIMIENTO 100% SATISFACTORIO  - ANGÉLICA MARTÍNEZ</t>
    </r>
  </si>
  <si>
    <r>
      <t xml:space="preserve">Con corte a Junio 30 de 2016, el cumplimiento del plan de mejoramiento correspondiente al proceso es del 34%
</t>
    </r>
    <r>
      <rPr>
        <b/>
        <sz val="28"/>
        <rFont val="Arial Narrow"/>
        <family val="2"/>
      </rPr>
      <t>NIVEL DE CUMPLIMIENTO 34% INSATISFACTORIO  - ANGÉLICA MARTÍNEZ</t>
    </r>
  </si>
  <si>
    <r>
      <t xml:space="preserve">Con corte a Junio 30 de 2016, el cumplimiento del plan de manejo de riesgos correspondiente al proceso es del 42%
</t>
    </r>
    <r>
      <rPr>
        <b/>
        <sz val="28"/>
        <rFont val="Arial Narrow"/>
        <family val="2"/>
      </rPr>
      <t>NIVEL DE CUMPLIMIENTO 42% INSATISFACTORIO  - ANGÉLICA MARTÍNEZ</t>
    </r>
  </si>
  <si>
    <r>
      <t xml:space="preserve">Se evidencia en el seguimiento en el programa QUICKWIDE ERP del 1° de enero al 30 de junio la digitalización de 723 carpetas con 75309 folios.
</t>
    </r>
    <r>
      <rPr>
        <b/>
        <sz val="28"/>
        <rFont val="Arial Narrow"/>
        <family val="2"/>
      </rPr>
      <t>NIVEL DE CUMPLIMIENTO 41% INSATISFACTORIO  - ANGÉLICA MARTÍNEZ</t>
    </r>
  </si>
  <si>
    <r>
      <t xml:space="preserve">Se entrega en términos de oportunidad los compromisos laborales de la funcionaria SARA MARTINEZ
</t>
    </r>
    <r>
      <rPr>
        <b/>
        <sz val="28"/>
        <rFont val="Arial Narrow"/>
        <family val="2"/>
      </rPr>
      <t>NIVEL DE CUMPLIMIENTO 100% SATISFACTORIO  - ANGÉLICA MARTÍNEZ</t>
    </r>
  </si>
  <si>
    <r>
      <t xml:space="preserve">Se entrega en términos de oportunidad la Evaluación de Desempeño Laboral de la funcionaria SARA MARTINEZ
</t>
    </r>
    <r>
      <rPr>
        <b/>
        <sz val="28"/>
        <rFont val="Arial Narrow"/>
        <family val="2"/>
      </rPr>
      <t>NIVEL DE CUMPLIMIENTO 100% SATISFACTORIO  - ANGÉLICA MARTÍNEZ</t>
    </r>
  </si>
  <si>
    <t>Durante la vigencia del 2016 se recepcionaron y radicaron 1269, los cuales se registraron el MIAAUGUDFO43 FORMATO DE REPORTE MENSUAL DEL REGISTRO Y SEGUIMIENTO DE PETICIONES, QUEJAS, RECLAMOS SUGERENCIAS Y/O FELICITACIONES, DENUNCIAS (PQRSD) POR DEPENDENCIAS, esto se puede evidenciar en el equipo del funcionario juan Carlos Oñate</t>
  </si>
  <si>
    <r>
      <t xml:space="preserve">Durante el I Semestre se solicitaron la elaboracion y modificacion, hasta la fecha se encuentran en revision tecnica hasta la fecha, y dos que fueron aprobadoslos siguientes documentos son:                                                                                                                                                       1) Formato de encuestas realizadas en los eventos de las organizaciones de pensionados.                       
2) Tratamientos del buzon de sugerencias a nivel nacional.                       
3) Ficha de caracterizacion del proceso.                                                            4) Indicador de Controlar las quejas, reclamos, sugerencias y/o felicitaciones a nivel nacional.                                                                                                                                                    </t>
    </r>
    <r>
      <rPr>
        <b/>
        <sz val="28"/>
        <rFont val="Arial Narrow"/>
        <family val="2"/>
      </rPr>
      <t xml:space="preserve">APROBADOS   </t>
    </r>
    <r>
      <rPr>
        <sz val="28"/>
        <rFont val="Arial Narrow"/>
        <family val="2"/>
      </rPr>
      <t xml:space="preserve">                                                                                                                          1) Formato solicitud pago de sentencias  </t>
    </r>
    <r>
      <rPr>
        <b/>
        <sz val="28"/>
        <rFont val="Arial Narrow"/>
        <family val="2"/>
      </rPr>
      <t xml:space="preserve">Resolucion 0792  16/05/2016  </t>
    </r>
    <r>
      <rPr>
        <sz val="28"/>
        <rFont val="Arial Narrow"/>
        <family val="2"/>
      </rPr>
      <t xml:space="preserve">                                                                                                                             2)Procedimiento APGDOSGEPT19 Correspondencia externa recibida por correo </t>
    </r>
    <r>
      <rPr>
        <b/>
        <sz val="28"/>
        <rFont val="Arial Narrow"/>
        <family val="2"/>
      </rPr>
      <t>Resolucion 0487 18/05/2016</t>
    </r>
  </si>
  <si>
    <r>
      <t xml:space="preserve">En el seguimiento se evidencia en la carpeta 220.5202 CAPACITACIÓN Y SOCIALIZACIÓN 2016, el acta N° 13 del 31 de marzo de 2016, donde se realiza la socialización del folleto Institucional sobre tramites y servicios virtuales con los pensionados del FPS. Se encuentra listado de asistencia y dvd.
</t>
    </r>
    <r>
      <rPr>
        <b/>
        <sz val="28"/>
        <rFont val="Arial Narrow"/>
        <family val="2"/>
      </rPr>
      <t>NIVEL DE CUMPLIMIENTO 100% SATISFACTORIO  - ANGÉLICA MARTÍNEZ</t>
    </r>
  </si>
  <si>
    <r>
      <t xml:space="preserve">Se evidencia en el seguimiento, que en la carpeta 220.5309 Informe de satisfacción al ciudadano postramite (trimestral) mediante memorando GUD-20162200031633 el informe de medición de la satisfacción al ciudadano y percepción de satisfacción al ususario POST TRAMITE I TRIMESTRE 2016 y memorando GUD-20162200005493 el informe de medición de la satisfacción al ciudadano y percepción de satisfacción al usuario post tramite IV TRIMESTRE DE 2015. Y mediante el correo electrónico del funcionario encargado, se evidencia que el 22 de enero del año en curso, se envío a publicación INFORME DE MEDICION DE LA SATISFACCION AL CIUDADANO IV TRIMESTRE  2015 y el 21 de abril del presente año se mando a publicar Persepcion de Satisfaccion al Usuario POS TRAMITE I Trimestre de 2016 .
</t>
    </r>
    <r>
      <rPr>
        <b/>
        <sz val="28"/>
        <rFont val="Arial Narrow"/>
        <family val="2"/>
      </rPr>
      <t>NIVEL DE CUMPLIMIENTO 100% SATISFACTORIO  - ANGÉLICA MARTÍNEZ</t>
    </r>
    <r>
      <rPr>
        <sz val="28"/>
        <rFont val="Arial Narrow"/>
        <family val="2"/>
      </rPr>
      <t xml:space="preserve">
</t>
    </r>
  </si>
  <si>
    <r>
      <t>Se evidencia en la carpeta 220 5309 Informe de Desempeño Laboral Atención al Ciudadano, que durante el I trimestre se recepcionaron 14210 novedades de afiliaciones y prestaciones económicas distribuidas así:
4890 novedades de afiliaciones
9320 novedades de prestaciones económicas.</t>
    </r>
    <r>
      <rPr>
        <b/>
        <sz val="28"/>
        <rFont val="Arial Narrow"/>
        <family val="2"/>
      </rPr>
      <t xml:space="preserve">
LA BASE DE DATOS ES EN EXCEL NO SE ESTA DANDO APLICACION A LA ACTUALIZACION DE LA BASE DE DATOS EN ORFEO POR FALTA DE CAPACITACION EN EL APLICATIVO.</t>
    </r>
    <r>
      <rPr>
        <sz val="28"/>
        <rFont val="Arial Narrow"/>
        <family val="2"/>
      </rPr>
      <t xml:space="preserve">
</t>
    </r>
    <r>
      <rPr>
        <b/>
        <sz val="28"/>
        <rFont val="Arial Narrow"/>
        <family val="2"/>
      </rPr>
      <t>NIVEL DE CUMPLIMIENTO 100% SATISFACTORIO  - ANGÉLICA MARTÍNEZ</t>
    </r>
  </si>
  <si>
    <r>
      <t xml:space="preserve">Se evidencia en la carpeta 220.5309 informe PQRSD semestral año 2016, que mediante memorando GUD-20162200058543 se remitió el informe al Director General de las PQRSD donde se informa que con corte a junio de 2016 se recibieron 1269 PQRSD, donde el mayor número de quejas y reclamos fue por concepto del servicio de medicamentos. Fueron resueltas 1173 correspondientes al 93%, y pendientes por resolver 93 equivalente al 7% . De las 1176 se resolvieron 740 oportunamente y fuera de los términos 436. Se evidencia en el equipo del funcionario Juan Carlos Oñate, el último envío de  correo a las divisiones el 19 de agosto del presente año, recoradndo las PQRSD pendientes por vencer del año 2016 y vencidas del 2015.
</t>
    </r>
    <r>
      <rPr>
        <b/>
        <sz val="28"/>
        <rFont val="Arial Narrow"/>
        <family val="2"/>
      </rPr>
      <t>NIVEL DE CUMPLIMIENTO 100% SATISFACTORIO  - ANGÉLICA MARTÍNEZ</t>
    </r>
  </si>
  <si>
    <r>
      <t xml:space="preserve">Con corte a Junio 30 de 2016, el cumplimiento del plan de mejoramiento correspondiente al proceso es del 53% 
</t>
    </r>
    <r>
      <rPr>
        <b/>
        <sz val="28"/>
        <rFont val="Arial Narrow"/>
        <family val="2"/>
      </rPr>
      <t>NIVEL DE CUMPLIMIENTO 53% MINIMO  - ANGÉLICA MARTÍNEZ</t>
    </r>
  </si>
  <si>
    <r>
      <t xml:space="preserve">Con corte a Junio 30 de 2016, el cumplimiento del plan de manejo de riesgos correspondiente al proceso es del 31%
</t>
    </r>
    <r>
      <rPr>
        <b/>
        <sz val="28"/>
        <rFont val="Arial Narrow"/>
        <family val="2"/>
      </rPr>
      <t>NIVEL DE CUMPLIMIENTO 31% INSATISFACTORIO  - ANGÉLICA MARTÍNEZ</t>
    </r>
  </si>
  <si>
    <r>
      <t xml:space="preserve">Se detectaron un total de 12 no conformidades, las cuales se tramitaron en términos de oporunidad.
</t>
    </r>
    <r>
      <rPr>
        <b/>
        <sz val="28"/>
        <rFont val="Arial Narrow"/>
        <family val="2"/>
      </rPr>
      <t>NIVEL DE CUMPLIMIENTO 100% SATISFACTORIO  - ANGÉLICA MARTÍNEZ</t>
    </r>
  </si>
  <si>
    <r>
      <t xml:space="preserve">Se evidencia en el seguimiento y de acuierdo a la carpeta de apoyo del proceso ARCHIVOS ATENCION AL CIUDADANO que los siguientes procedimientos fueron aprobados: 
1) Formato solicitud pago de sentencias,  Resolucion 0792  16/05/2016                                                                                                                               2) Procedimiento APGDOSGEPT19 Correspondencia externa recibida por correo, Resolucion 0487 18/05/2016.
En revisión técnica se encuentran:                                                                                                                                                     1) Formato de encuestas realizadas en los eventos de las organizaciones de pensionados.                       
2) Indicador de Controlar las quejas, reclamos, sugerencias y/o felicitaciones a nivel nacional.    
Y para transversalidad:
1) Tratamientos del buzon de sugerencias a nivel nacional.                                               
Y para comite: La ficha de caracterizacion del proceso.     
</t>
    </r>
    <r>
      <rPr>
        <b/>
        <sz val="28"/>
        <rFont val="Arial Narrow"/>
        <family val="2"/>
      </rPr>
      <t>NIVEL DE CUMPLIMIENTO 50% MINIMO  - ANGÉLICA MARTÍNEZ</t>
    </r>
  </si>
  <si>
    <r>
      <t xml:space="preserve">Se evidencia en la carpeta de apoyo de EDL de los funcionarios Francisca Ardila Guerra,  Hector Ruiz y Clara Cecilia Rodriguez; los compromisos laborales y sus respectivas entregas a Talento Humano el dia 12/02/2016, y al Funcionario Hector Ruiz por encontrarse en el disfrute de vacaciones el 29/02/2016.
</t>
    </r>
    <r>
      <rPr>
        <b/>
        <sz val="28"/>
        <rFont val="Arial Narrow"/>
        <family val="2"/>
      </rPr>
      <t>NIVEL DE CUMPLIMIENTO 100% SATISFACTORIO  - ANGÉLICA MARTÍNEZ</t>
    </r>
  </si>
  <si>
    <r>
      <t xml:space="preserve">Se evidencia en la carpeta de apoyo de EDL de los funcionarios Francisca Ardila Guerra,  Hector Ruiz y Clara Cecilia Rodriguez; las respectivas entregas a Talento Humano  de las evaluaciones de los funcionarios de carrera administrativa ,el dia 12/02/2016, y al Funcionario Hector Ruiz por encontrarse en el disfrute de vacaciones el 29/02/2016. 
</t>
    </r>
    <r>
      <rPr>
        <b/>
        <sz val="28"/>
        <rFont val="Arial Narrow"/>
        <family val="2"/>
      </rPr>
      <t>NIVEL DE CUMPLIMIENTO 100% SATISFACTORIO  - ANGÉLICA MARTÍNEZ</t>
    </r>
  </si>
  <si>
    <r>
      <t xml:space="preserve">Se evidencia en el seguimiento en la carpeta 230.21.03 memorandos enviados 2016 F1 expediente 20162300210300001E, el memorando GAD-20162300026023 la remisión de plan de comercialización de bienes inmuebles folio146 y 147 ; y en el memorando GAD -20162300026613 la remisión de plan de comercialización de bienes muebles folio 170 y 171 ; y con el memorando GAD -20162300040043 se solicita el calculo precio mínimo de venta de bienes muebles al Coordinador de Cobro persuasivo.
</t>
    </r>
    <r>
      <rPr>
        <b/>
        <sz val="28"/>
        <rFont val="Arial Narrow"/>
        <family val="2"/>
      </rPr>
      <t>NIVEL DE CUMPLIMIENTO 100% SATISFACTORIO - ANGÉLICA MARTÍNEZ</t>
    </r>
  </si>
  <si>
    <r>
      <t xml:space="preserve">Se evidencia en el seguimiento y en la carpeta GAD - 19 SUPERVISION DEL CONTRATO N° 204/2016 I.G.A.C. el CDP n° 15916 y el RP 60516 la solicitud de recursos para avalúos técnicos de los bienes inmuebles por un valor de $45.000.000
</t>
    </r>
    <r>
      <rPr>
        <b/>
        <sz val="28"/>
        <rFont val="Arial Narrow"/>
        <family val="2"/>
      </rPr>
      <t>NIVEL DE CUMPLIMIENTO 100% SATISFACTORIO - ANGÉLICA MARTÍNEZ</t>
    </r>
  </si>
  <si>
    <r>
      <t xml:space="preserve">Se evidencia en el SIF la solicitud del CDP 12916 Bogotá, CDP 12716 Popayán, CDP 12816 Bucaramanga y CDP 17416 Neiva y el pago de las facturas de los impuestos prediales de las ciudades de: Bucaramanga (1), Bogotá (1), Neiva (2) y Popayan (4) por un valor total de $195.999.988.
</t>
    </r>
    <r>
      <rPr>
        <b/>
        <sz val="28"/>
        <rFont val="Arial Narrow"/>
        <family val="2"/>
      </rPr>
      <t>NIVEL DE CUMPLIMIENTO 100% SATISFACTORIO - ANGÉLICA MARTÍNEZ</t>
    </r>
  </si>
  <si>
    <r>
      <t xml:space="preserve">Se realzo la verificación del pago de los impuestos en el SIF Nación por valor de $196.000.000 y se realizo conciliación. Y mediante memorando GAD - 20162300025363 del 18  marzo de 2016, se solicitaron recursos.
</t>
    </r>
    <r>
      <rPr>
        <b/>
        <sz val="28"/>
        <rFont val="Arial Narrow"/>
        <family val="2"/>
      </rPr>
      <t>NIVEL DE CUMPLIMIENTO 100% SATISFACTORIO - ANGÉLICA MARTÍNEZ</t>
    </r>
  </si>
  <si>
    <r>
      <t xml:space="preserve">Con corte a Junio 30 de 2016, el cumplimiento del plan de mejoramiento correspondiente al proceso es del 15%
</t>
    </r>
    <r>
      <rPr>
        <b/>
        <sz val="28"/>
        <rFont val="Arial Narrow"/>
        <family val="2"/>
      </rPr>
      <t>NIVEL DE CUMPLIMIENTO 15% INSATISFACTORIO - ANGÉLICA MARTÍNEZ</t>
    </r>
  </si>
  <si>
    <r>
      <t xml:space="preserve">Con corte a Junio 30 de 2016, el cumplimiento del plan de manejo de riesgos correspondiente al proceso es del 34%
</t>
    </r>
    <r>
      <rPr>
        <b/>
        <sz val="28"/>
        <rFont val="Arial Narrow"/>
        <family val="2"/>
      </rPr>
      <t>NIVEL DE CUMPLIMIENTO 34% INSATISFACTORIO - ANGÉLICA MARTÍNEZ</t>
    </r>
  </si>
  <si>
    <r>
      <t xml:space="preserve">En el primer semestre de 2016 se documentarón dos no conformidades potenciales  las cuales se documentaron a tiempo.
</t>
    </r>
    <r>
      <rPr>
        <b/>
        <sz val="28"/>
        <rFont val="Arial Narrow"/>
        <family val="2"/>
      </rPr>
      <t>NIVEL DE CUMPLIMIENTO 100% SATISFACTORIO - ANGÉLICA MARTÍNEZ</t>
    </r>
  </si>
  <si>
    <r>
      <t xml:space="preserve">A la fecha del seguimiento no se ha presentado ningún avance a los procedimientos, continuan en revisión técnica.
</t>
    </r>
    <r>
      <rPr>
        <b/>
        <sz val="28"/>
        <rFont val="Arial Narrow"/>
        <family val="2"/>
      </rPr>
      <t>NIVEL DE CUMPLIMIENTO 20% INSATISFACTORIO - ANGÉLICA MARTÍNEZ</t>
    </r>
  </si>
  <si>
    <r>
      <t xml:space="preserve">Se verifica en la carpeta del funcionario JORGE OTALORA la fijación de compromisos en 15 de febrero de 2016.
</t>
    </r>
    <r>
      <rPr>
        <b/>
        <sz val="28"/>
        <rFont val="Arial Narrow"/>
        <family val="2"/>
      </rPr>
      <t>NIVEL DE CUMPLIMIENTO 100% SATISFACTORIO - ANGÉLICA MARTÍNEZ</t>
    </r>
  </si>
  <si>
    <r>
      <t xml:space="preserve">Se verifica en la carpeta del funcionario la EDL entregada en el GIT Talento Humano el 15 de febrero de 2016
</t>
    </r>
    <r>
      <rPr>
        <b/>
        <sz val="28"/>
        <rFont val="Arial Narrow"/>
        <family val="2"/>
      </rPr>
      <t>NIVEL DE CUMPLIMIENTO 100% SATISFACTORIO - ANGÉLICA MARTÍNEZ</t>
    </r>
  </si>
  <si>
    <r>
      <t xml:space="preserve">Durante el primer semestre de 2016, se presentaron los meses de enero, febrero y marzo.
Para los meses de abril, mayo y junio de 2016 se presentaron extemporaneamente.
</t>
    </r>
    <r>
      <rPr>
        <b/>
        <sz val="28"/>
        <rFont val="Arial Narrow"/>
        <family val="2"/>
      </rPr>
      <t>NIVEL DE CUMPLIMIENTO 50% MINIMO.  ANGELICA MARTINEZ.</t>
    </r>
  </si>
  <si>
    <r>
      <t xml:space="preserve">1) En el primer semestre de 2016 se solicitó de constitución de las cajas menores de ciudad de Bogotá GAD 20162300003863, Bucaramanga GAD 20162300003813, Cali GAD ,  Santa Marta GAD20162300003843, Cali GAD 20162300003823, Medellín 20162300003833, ver carpeta 230.21.03 memorandos enviados F1
2). Solicitud de SCDS para rembolsos de las cajas menores de la División Central y las demás divisiones de la Entidad a nivel nacional de acuerdo a las solicitudes de rembolso recibidas
En el primer semestre de 2016 se realizó: 
1. Ciudad de Bogotá 4 solicitudes SCD  23516, 26116, 29816, 34516 de 2016
2. Ciudad de Bucaramanga 1 SCD 27916
3. Ciudad de Santa Marta un SCD  36216
4. Ciudad de Cali un SCD  29716
5. Ciudad de Medellín un SCD 29616 Carpeta Plan de acción 2016
</t>
    </r>
    <r>
      <rPr>
        <b/>
        <sz val="28"/>
        <rFont val="Arial Narrow"/>
        <family val="2"/>
      </rPr>
      <t>NIVEL DE CUMPLIMIENTO 100% SATISFACTORIO.  ANGELICA MARTINEZ.</t>
    </r>
    <r>
      <rPr>
        <sz val="28"/>
        <rFont val="Arial Narrow"/>
        <family val="2"/>
      </rPr>
      <t xml:space="preserve">
</t>
    </r>
  </si>
  <si>
    <r>
      <t xml:space="preserve">Durante el primer semestre de 2016 se identificaron y documentaron en terminos de oportunidad 6 no conformidades.
</t>
    </r>
    <r>
      <rPr>
        <b/>
        <sz val="28"/>
        <rFont val="Arial Narrow"/>
        <family val="2"/>
      </rPr>
      <t>NIVEL DE CUMPLIMIENTO 100% SATISFACTORIO.  ANGELICA MARTINEZ.</t>
    </r>
  </si>
  <si>
    <r>
      <t xml:space="preserve">Durante el primer semestre de 2016, se realizó las conciliaciones entre procesos con el proceso de servicios administrativos. 
</t>
    </r>
    <r>
      <rPr>
        <b/>
        <sz val="28"/>
        <rFont val="Arial Narrow"/>
        <family val="2"/>
      </rPr>
      <t>NIVEL DE CUMPLIMIENTO 100% SATISFACTORIO.  ANGELICA MARTINEZ.</t>
    </r>
  </si>
  <si>
    <r>
      <t xml:space="preserve">Se evidencia en el seguimiento y en las carpetas de los funcionarios de carrera administrativa (9), la concertación de los compromisos laborales. Ilba Corredor, Marco Antonio Aguilar, Pilar Laverde, Carolina Rincon, Jesus Garzon, Nelson Fernado Ramirez, Julio Cesar Gamez, Martha Ojeda, Luis Segura.
</t>
    </r>
    <r>
      <rPr>
        <b/>
        <sz val="28"/>
        <rFont val="Arial Narrow"/>
        <family val="2"/>
      </rPr>
      <t>NIVEL DE CUMPLIMIENTO 100% SATISFACTORIO.  ANGELICA MARTINEZ.</t>
    </r>
  </si>
  <si>
    <r>
      <t xml:space="preserve">Se evidencia en el seguimiento y en las carpetas de los funcionarios de carrera administrativa (9), la EDL. Ilba Corredor, Marco Antonio Aguilar, Pilar Laverde, Carolina Rincon, Jesus Garzon, Nelson Fernado Ramirez, Julio Cesar Gamez, Martha Ojeda, Luis Segura.
</t>
    </r>
    <r>
      <rPr>
        <b/>
        <sz val="28"/>
        <rFont val="Arial Narrow"/>
        <family val="2"/>
      </rPr>
      <t>NIVEL DE CUMPLIMIENTO 100% SATISFACTORIO.  ANGELICA MARTINEZ.</t>
    </r>
  </si>
  <si>
    <r>
      <t xml:space="preserve">Durante el primer semestre de 2016, se evidencia la actualizacion de formato solicitud de copias, 4 eliminaciones y se presento a revision tecnica caracterizacion del proceso, reembolso de caja menor y formato de transporte. 
</t>
    </r>
    <r>
      <rPr>
        <b/>
        <sz val="28"/>
        <rFont val="Arial Narrow"/>
        <family val="2"/>
      </rPr>
      <t>NIVEL DE CUMPLIMIENTO 70% ACEPTABLE.  ANGELICA MARTINEZ.</t>
    </r>
  </si>
  <si>
    <r>
      <t xml:space="preserve">Se evidencia en la carpeta 230.69.04 PLAN DE ADQUISICIONES DE BIENES, SERVICIOS Y OBRA el plan de adquisiciones para la vigencia 2016 con fecha de actualización del 22 de enero de 2016, y modificaciones el 13 de mayo y 28 de julio de 2016. Al veificar en el sistema SECOP se evidencia la del mes de enero y del mes de julio de acuerdo al link https://www.contratos.gov.co/consultas/HistoricoArchivoPAAServlet.do y al verificar en la página del FPS http://190.60.243.34/plan_adquisiciones.asp aparecen publicadas las del mes de mayo y junio. Se verifica correo de solicitud de publicación para la actualización del mes de julio el día 2 de agosto de 2016.
</t>
    </r>
    <r>
      <rPr>
        <b/>
        <sz val="28"/>
        <rFont val="Arial Narrow"/>
        <family val="2"/>
      </rPr>
      <t>NIVEL DE CUMPLIMIENTO 100% SATISFACTORIO.  ANGELICA MARTINEZ.</t>
    </r>
  </si>
  <si>
    <r>
      <t xml:space="preserve">Durante el Primer Semestre se realizo la entrega de 38 equipos de computo, de acuerdo a la programacion, evidencia que se encuentra en el Formato de Distribucion Equipos Nuevos APGTSOPSFO03. Pendientes para entrega en el II semestre 24 equipos segun cronograma de ratacion y entrega de equipos.
</t>
    </r>
    <r>
      <rPr>
        <b/>
        <sz val="28"/>
        <rFont val="Arial Narrow"/>
        <family val="2"/>
      </rPr>
      <t xml:space="preserve">NIVEL DE CUMPLIMIENTO 100% SATISFACTORIO.  LINA ALEJANDRA MORALES </t>
    </r>
  </si>
  <si>
    <r>
      <t xml:space="preserve">Se evidencia en las acrpetas 220.5801 ACTAS BUZON DE SUGERENCIAS de la ciudad de Bogotá, Cali, Buenaventura, tumaco, cartagena, Barranquilla, Santa Marta y Medellin se recibieron un total de 24 actas por oficina.  pendiente de la ciudad de Bucaramanga 3 actas lo que quiere decir que solo enviaron 21 actas  apertura del buzón de sugerencias.
</t>
    </r>
    <r>
      <rPr>
        <b/>
        <sz val="28"/>
        <rFont val="Arial Narrow"/>
        <family val="2"/>
      </rPr>
      <t>NIVEL DE CUMPLIMIENTO 99% SATISFACTORIO  - ANGÉLICA MARTÍNEZ</t>
    </r>
  </si>
  <si>
    <r>
      <t xml:space="preserve">En el seguimiento se evidencia en la carpeta 230.69.04 PLAN DE ADQUISICIONES DE BIENES Y SERVICIOS Y OBRA expediente virtual 20152300690400001E  el informe de seguimiento del plan de compras presentado para el análisis correspondiente al cuarto trimestre del año 2015 en los folios del 185 al 187 y para el primer trimestre del año 2016 carpeta 230.69.04 PLAN DE ADQUISICIONES DE BIENES Y SERVICIOS Y OBRA expediente 20162300690400001E en los folios del 42 al 45.
</t>
    </r>
    <r>
      <rPr>
        <b/>
        <sz val="28"/>
        <rFont val="Arial Narrow"/>
        <family val="2"/>
      </rPr>
      <t>NIVEL DE CUMPLIMIENTO 100% SATISFACTORIO.  ANGELICA MARTINEZ.</t>
    </r>
  </si>
  <si>
    <r>
      <t xml:space="preserve">Se evidencia en las carpetas Cierre de inventarios 2015 y 2016 la entrega de 531 resmas carta y 311 resmas oficio con corte al 30 de junio de 2016
</t>
    </r>
    <r>
      <rPr>
        <b/>
        <sz val="28"/>
        <rFont val="Arial Narrow"/>
        <family val="2"/>
      </rPr>
      <t>NIVEL DE CUMPLIMIENTO 100% SATISFACTORIO.  ANGELICA MARTINEZ.</t>
    </r>
  </si>
  <si>
    <r>
      <t xml:space="preserve">Se evidencia en el seguimiento con corte al 30 de junio de 2016 que se sacaron 133.037 fotocopias.
</t>
    </r>
    <r>
      <rPr>
        <b/>
        <sz val="28"/>
        <rFont val="Arial Narrow"/>
        <family val="2"/>
      </rPr>
      <t>NIVEL DE CUMPLIMIENTO 100% SATISFACTORIO.  ANGELICA MARTINEZ.</t>
    </r>
  </si>
  <si>
    <r>
      <t xml:space="preserve">Durante el primer semestre de 2016, el proceso presento demoras en la revision tecnica de algunos documentos del SIG.
</t>
    </r>
    <r>
      <rPr>
        <b/>
        <sz val="25"/>
        <rFont val="Arial Narrow"/>
        <family val="2"/>
      </rPr>
      <t xml:space="preserve">CUMPLIMIENTO DEL 73% ACEPTABLE. LINA ALEJANDRA MORALES </t>
    </r>
  </si>
  <si>
    <r>
      <t xml:space="preserve">Con corte a Junio 30 de 2016, el cumplimiento del plan de mejoramiento correspondiente al proceso es del 76%
</t>
    </r>
    <r>
      <rPr>
        <b/>
        <sz val="26"/>
        <rFont val="Arial Narrow"/>
        <family val="2"/>
      </rPr>
      <t xml:space="preserve">NIVEL DE CUMPLIMIENTO 76% ACEPTABLE. LINA ALEJANDRA MORALES </t>
    </r>
  </si>
  <si>
    <r>
      <t xml:space="preserve">Durante el primer semestre de 2016 se realizo la entrega del archivo en la fecha establecida en el cronograma sin embargo el mismo fue devuelto por algunas inconsistencias las cuales fueron corregidas por el proceso.
</t>
    </r>
    <r>
      <rPr>
        <b/>
        <sz val="28"/>
        <rFont val="Arial Narrow"/>
        <family val="2"/>
      </rPr>
      <t>NIVEL DE CUMPLIMIENTO 100% SATISFACTORIO.  ANGELICA MARTINEZ.</t>
    </r>
  </si>
  <si>
    <r>
      <t xml:space="preserve">el 30/08/2016 el proceso realiza la entrega del archivo de gestion correspondiente a la vigencia 2014, a la fecha se encuentra en revision por parte del proceso de Gestion Documental.
</t>
    </r>
    <r>
      <rPr>
        <b/>
        <sz val="28"/>
        <rFont val="Arial Narrow"/>
        <family val="2"/>
      </rPr>
      <t xml:space="preserve">NIVEL DE CUMPLIMIENTO 100% SATISFACTORIO. LINA ALEJANDRA MORALES </t>
    </r>
  </si>
</sst>
</file>

<file path=xl/styles.xml><?xml version="1.0" encoding="utf-8"?>
<styleSheet xmlns="http://schemas.openxmlformats.org/spreadsheetml/2006/main">
  <numFmts count="3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0.0;[Red]#,##0.0"/>
    <numFmt numFmtId="182" formatCode="_-* #,##0.00\ [$€-1]_-;\-* #,##0.00\ [$€-1]_-;_-* &quot;-&quot;??\ [$€-1]_-"/>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1240A]&quot;$&quot;\ #,##0.00;\(&quot;$&quot;\ #,##0.00\)"/>
    <numFmt numFmtId="188" formatCode="0.0%"/>
    <numFmt numFmtId="189" formatCode="0.000%"/>
  </numFmts>
  <fonts count="59">
    <font>
      <sz val="11"/>
      <color theme="1"/>
      <name val="Calibri"/>
      <family val="2"/>
    </font>
    <font>
      <sz val="11"/>
      <color indexed="8"/>
      <name val="Calibri"/>
      <family val="2"/>
    </font>
    <font>
      <sz val="28"/>
      <name val="Arial Narrow"/>
      <family val="2"/>
    </font>
    <font>
      <b/>
      <sz val="28"/>
      <name val="Arial Narrow"/>
      <family val="2"/>
    </font>
    <font>
      <sz val="30"/>
      <name val="Arial Narrow"/>
      <family val="2"/>
    </font>
    <font>
      <b/>
      <sz val="28"/>
      <color indexed="8"/>
      <name val="Arial Narrow"/>
      <family val="2"/>
    </font>
    <font>
      <sz val="9"/>
      <name val="Tahoma"/>
      <family val="2"/>
    </font>
    <font>
      <sz val="25"/>
      <name val="Arial Narrow"/>
      <family val="2"/>
    </font>
    <font>
      <sz val="23"/>
      <name val="Arial Narrow"/>
      <family val="2"/>
    </font>
    <font>
      <sz val="24"/>
      <name val="Arial Narrow"/>
      <family val="2"/>
    </font>
    <font>
      <sz val="26"/>
      <name val="Arial Narrow"/>
      <family val="2"/>
    </font>
    <font>
      <sz val="28"/>
      <color indexed="8"/>
      <name val="Arial Narrow"/>
      <family val="2"/>
    </font>
    <font>
      <b/>
      <sz val="60"/>
      <name val="Arial Narrow"/>
      <family val="2"/>
    </font>
    <font>
      <b/>
      <sz val="48"/>
      <name val="Arial Narrow"/>
      <family val="2"/>
    </font>
    <font>
      <b/>
      <sz val="25"/>
      <name val="Arial Narrow"/>
      <family val="2"/>
    </font>
    <font>
      <b/>
      <sz val="23"/>
      <name val="Arial Narrow"/>
      <family val="2"/>
    </font>
    <font>
      <b/>
      <sz val="26"/>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28"/>
      <color indexed="10"/>
      <name val="Arial Narrow"/>
      <family val="2"/>
    </font>
    <font>
      <sz val="30"/>
      <color indexed="9"/>
      <name val="Arial Narrow"/>
      <family val="2"/>
    </font>
    <font>
      <sz val="2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8"/>
      <color rgb="FFFF0000"/>
      <name val="Arial Narrow"/>
      <family val="2"/>
    </font>
    <font>
      <sz val="30"/>
      <color theme="0"/>
      <name val="Arial Narrow"/>
      <family val="2"/>
    </font>
    <font>
      <b/>
      <sz val="8"/>
      <name val="Calibri"/>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
      <patternFill patternType="solid">
        <fgColor rgb="FFCCFFCC"/>
        <bgColor indexed="64"/>
      </patternFill>
    </fill>
    <fill>
      <patternFill patternType="solid">
        <fgColor indexed="8"/>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rgb="FFFFFF99"/>
        <bgColor indexed="64"/>
      </patternFill>
    </fill>
    <fill>
      <patternFill patternType="solid">
        <fgColor indexed="57"/>
        <bgColor indexed="64"/>
      </patternFill>
    </fill>
    <fill>
      <patternFill patternType="solid">
        <fgColor rgb="FF339966"/>
        <bgColor indexed="64"/>
      </patternFill>
    </fill>
    <fill>
      <patternFill patternType="solid">
        <fgColor indexed="44"/>
        <bgColor indexed="64"/>
      </patternFill>
    </fill>
    <fill>
      <patternFill patternType="solid">
        <fgColor theme="1"/>
        <bgColor indexed="64"/>
      </patternFill>
    </fill>
    <fill>
      <patternFill patternType="solid">
        <fgColor rgb="FFFFDF79"/>
        <bgColor indexed="64"/>
      </patternFill>
    </fill>
    <fill>
      <patternFill patternType="solid">
        <fgColor rgb="FFFFFF00"/>
        <bgColor indexed="64"/>
      </patternFill>
    </fill>
    <fill>
      <patternFill patternType="solid">
        <fgColor rgb="FFFFBDBD"/>
        <bgColor indexed="64"/>
      </patternFill>
    </fill>
    <fill>
      <patternFill patternType="solid">
        <fgColor rgb="FFD9D9D9"/>
        <bgColor indexed="64"/>
      </patternFill>
    </fill>
    <fill>
      <patternFill patternType="solid">
        <fgColor rgb="FFCC99FF"/>
        <bgColor indexed="64"/>
      </patternFill>
    </fill>
    <fill>
      <patternFill patternType="solid">
        <fgColor rgb="FFCCFFFF"/>
        <bgColor indexed="64"/>
      </patternFill>
    </fill>
    <fill>
      <patternFill patternType="solid">
        <fgColor rgb="FFFF99CC"/>
        <bgColor indexed="64"/>
      </patternFill>
    </fill>
    <fill>
      <patternFill patternType="solid">
        <fgColor indexed="43"/>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uble"/>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double"/>
    </border>
    <border>
      <left style="double"/>
      <right style="double"/>
      <top style="thin"/>
      <bottom style="double"/>
    </border>
    <border>
      <left style="thin"/>
      <right>
        <color indexed="63"/>
      </right>
      <top>
        <color indexed="63"/>
      </top>
      <bottom style="thin"/>
    </border>
    <border>
      <left style="thin"/>
      <right>
        <color indexed="63"/>
      </right>
      <top style="thin"/>
      <bottom style="thin"/>
    </border>
    <border>
      <left style="thin"/>
      <right>
        <color indexed="63"/>
      </right>
      <top style="thin"/>
      <bottom style="double"/>
    </border>
    <border>
      <left style="thin"/>
      <right style="double"/>
      <top style="thin"/>
      <bottom style="thin"/>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style="thin"/>
      <right style="thin"/>
      <top style="double"/>
      <bottom style="thin"/>
    </border>
    <border>
      <left style="thin"/>
      <right style="thin"/>
      <top style="thin"/>
      <bottom>
        <color indexed="63"/>
      </bottom>
    </border>
    <border>
      <left style="double"/>
      <right style="thin"/>
      <top style="double"/>
      <bottom style="thin"/>
    </border>
    <border>
      <left style="double"/>
      <right style="thin"/>
      <top style="thin"/>
      <bottom style="thin"/>
    </border>
    <border>
      <left style="double"/>
      <right style="thin"/>
      <top style="thin"/>
      <bottom style="double"/>
    </border>
    <border>
      <left>
        <color indexed="63"/>
      </left>
      <right style="thin"/>
      <top style="double"/>
      <bottom style="thin"/>
    </border>
    <border>
      <left style="thin"/>
      <right>
        <color indexed="63"/>
      </right>
      <top style="double"/>
      <bottom style="thin"/>
    </border>
    <border>
      <left style="double"/>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double"/>
      <right style="thin"/>
      <top style="thin"/>
      <bottom>
        <color indexed="63"/>
      </bottom>
    </border>
    <border>
      <left style="double"/>
      <right style="thin"/>
      <top>
        <color indexed="63"/>
      </top>
      <bottom>
        <color indexed="63"/>
      </bottom>
    </border>
    <border>
      <left style="double"/>
      <right>
        <color indexed="63"/>
      </right>
      <top>
        <color indexed="63"/>
      </top>
      <bottom style="thin"/>
    </border>
    <border>
      <left style="double"/>
      <right>
        <color indexed="63"/>
      </right>
      <top style="thin"/>
      <bottom style="thin"/>
    </border>
    <border>
      <left style="double"/>
      <right>
        <color indexed="63"/>
      </right>
      <top style="thin"/>
      <bottom>
        <color indexed="63"/>
      </bottom>
    </border>
    <border>
      <left style="medium"/>
      <right>
        <color indexed="63"/>
      </right>
      <top>
        <color indexed="63"/>
      </top>
      <bottom style="thin"/>
    </border>
    <border>
      <left style="double"/>
      <right style="double"/>
      <top style="double"/>
      <bottom style="double"/>
    </border>
    <border>
      <left>
        <color indexed="63"/>
      </left>
      <right>
        <color indexed="63"/>
      </right>
      <top>
        <color indexed="63"/>
      </top>
      <bottom style="thin"/>
    </border>
    <border>
      <left style="thin"/>
      <right/>
      <top/>
      <bottom/>
    </border>
    <border>
      <left style="medium"/>
      <right>
        <color indexed="63"/>
      </right>
      <top style="thin"/>
      <bottom style="thin"/>
    </border>
    <border>
      <left style="double"/>
      <right style="double"/>
      <top>
        <color indexed="63"/>
      </top>
      <bottom>
        <color indexed="63"/>
      </bottom>
    </border>
    <border>
      <left>
        <color indexed="63"/>
      </left>
      <right style="double"/>
      <top style="double"/>
      <bottom style="double"/>
    </border>
    <border>
      <left style="medium"/>
      <right style="double"/>
      <top style="thin"/>
      <bottom>
        <color indexed="63"/>
      </bottom>
    </border>
    <border>
      <left>
        <color indexed="63"/>
      </left>
      <right style="thin"/>
      <top style="thin"/>
      <bottom>
        <color indexed="63"/>
      </bottom>
    </border>
    <border>
      <left style="double"/>
      <right>
        <color indexed="63"/>
      </right>
      <top style="double"/>
      <bottom style="double"/>
    </border>
    <border>
      <left style="double"/>
      <right style="double"/>
      <top>
        <color indexed="63"/>
      </top>
      <bottom style="double"/>
    </border>
    <border>
      <left style="double"/>
      <right/>
      <top/>
      <bottom style="double"/>
    </border>
    <border>
      <left style="medium"/>
      <right/>
      <top style="medium"/>
      <bottom/>
    </border>
    <border>
      <left/>
      <right/>
      <top style="medium"/>
      <bottom/>
    </border>
    <border>
      <left style="medium"/>
      <right/>
      <top/>
      <bottom/>
    </border>
    <border>
      <left style="thin"/>
      <right/>
      <top style="medium"/>
      <bottom/>
    </border>
    <border>
      <left style="double"/>
      <right style="double"/>
      <top style="double"/>
      <bottom style="thin"/>
    </border>
    <border>
      <left style="double"/>
      <right style="double"/>
      <top style="thin"/>
      <bottom style="thin"/>
    </border>
    <border>
      <left style="double"/>
      <right/>
      <top style="double"/>
      <bottom/>
    </border>
    <border>
      <left/>
      <right/>
      <top style="double"/>
      <bottom/>
    </border>
    <border>
      <left/>
      <right style="double"/>
      <top style="double"/>
      <bottom/>
    </border>
    <border>
      <left/>
      <right/>
      <top/>
      <bottom style="double"/>
    </border>
    <border>
      <left/>
      <right style="double"/>
      <top/>
      <bottom style="double"/>
    </border>
    <border>
      <left style="medium"/>
      <right style="thin"/>
      <top style="thin"/>
      <bottom style="thin"/>
    </border>
    <border>
      <left style="thin"/>
      <right style="thin"/>
      <top style="double"/>
      <bottom>
        <color indexed="63"/>
      </bottom>
    </border>
    <border>
      <left style="double"/>
      <right style="double"/>
      <top style="double"/>
      <bottom>
        <color indexed="63"/>
      </bottom>
    </border>
    <border>
      <left>
        <color indexed="63"/>
      </left>
      <right style="thin"/>
      <top style="double"/>
      <bottom>
        <color indexed="63"/>
      </bottom>
    </border>
    <border>
      <left>
        <color indexed="63"/>
      </left>
      <right style="thin"/>
      <top>
        <color indexed="63"/>
      </top>
      <bottom>
        <color indexed="63"/>
      </bottom>
    </border>
    <border>
      <left style="thin"/>
      <right>
        <color indexed="63"/>
      </right>
      <top style="double"/>
      <bottom>
        <color indexed="63"/>
      </bottom>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style="medium"/>
      <right style="double"/>
      <top style="double"/>
      <bottom style="double"/>
    </border>
    <border>
      <left style="medium"/>
      <right style="double"/>
      <top>
        <color indexed="63"/>
      </top>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825">
    <xf numFmtId="0" fontId="0" fillId="0" borderId="0" xfId="0" applyFont="1" applyAlignment="1">
      <alignment/>
    </xf>
    <xf numFmtId="0" fontId="2" fillId="33" borderId="10" xfId="0" applyNumberFormat="1" applyFont="1" applyFill="1" applyBorder="1" applyAlignment="1" applyProtection="1">
      <alignment horizontal="center" vertical="center" wrapText="1"/>
      <protection/>
    </xf>
    <xf numFmtId="0" fontId="2" fillId="33" borderId="10" xfId="0" applyNumberFormat="1" applyFont="1" applyFill="1" applyBorder="1" applyAlignment="1" applyProtection="1">
      <alignment horizontal="justify" vertical="center" wrapText="1"/>
      <protection/>
    </xf>
    <xf numFmtId="0" fontId="2" fillId="0" borderId="0" xfId="0" applyFont="1" applyFill="1" applyBorder="1" applyAlignment="1" applyProtection="1">
      <alignment/>
      <protection/>
    </xf>
    <xf numFmtId="49" fontId="2" fillId="34" borderId="10" xfId="0" applyNumberFormat="1" applyFont="1" applyFill="1" applyBorder="1" applyAlignment="1" applyProtection="1">
      <alignment horizontal="justify" vertical="center" wrapText="1"/>
      <protection/>
    </xf>
    <xf numFmtId="9" fontId="2" fillId="34" borderId="10" xfId="0" applyNumberFormat="1" applyFont="1" applyFill="1" applyBorder="1" applyAlignment="1" applyProtection="1">
      <alignment horizontal="center" vertical="center" wrapText="1"/>
      <protection/>
    </xf>
    <xf numFmtId="0" fontId="56" fillId="0" borderId="0" xfId="0" applyFont="1" applyFill="1" applyBorder="1" applyAlignment="1" applyProtection="1">
      <alignment/>
      <protection/>
    </xf>
    <xf numFmtId="0" fontId="2" fillId="34" borderId="10" xfId="0" applyNumberFormat="1" applyFont="1" applyFill="1" applyBorder="1" applyAlignment="1" applyProtection="1">
      <alignment horizontal="justify" vertical="center" wrapText="1"/>
      <protection/>
    </xf>
    <xf numFmtId="0" fontId="3" fillId="0" borderId="0" xfId="0" applyFont="1" applyAlignment="1" applyProtection="1">
      <alignment/>
      <protection/>
    </xf>
    <xf numFmtId="1" fontId="3" fillId="0" borderId="0" xfId="0" applyNumberFormat="1" applyFont="1" applyAlignment="1" applyProtection="1">
      <alignment horizontal="center" vertical="center"/>
      <protection/>
    </xf>
    <xf numFmtId="0" fontId="2" fillId="0" borderId="0" xfId="0" applyFont="1" applyAlignment="1" applyProtection="1">
      <alignment horizontal="center" vertical="center" wrapText="1"/>
      <protection/>
    </xf>
    <xf numFmtId="0" fontId="2" fillId="0" borderId="0" xfId="0" applyFont="1" applyAlignment="1" applyProtection="1">
      <alignment horizontal="justify" vertical="center" wrapText="1"/>
      <protection/>
    </xf>
    <xf numFmtId="0" fontId="2" fillId="0" borderId="0" xfId="0" applyFont="1" applyAlignment="1" applyProtection="1">
      <alignment horizontal="center" vertical="center"/>
      <protection/>
    </xf>
    <xf numFmtId="0" fontId="2" fillId="33" borderId="10" xfId="0" applyFont="1" applyFill="1" applyBorder="1" applyAlignment="1" applyProtection="1">
      <alignment horizontal="justify" vertical="center" wrapText="1"/>
      <protection/>
    </xf>
    <xf numFmtId="9" fontId="2" fillId="34" borderId="11" xfId="0" applyNumberFormat="1" applyFont="1" applyFill="1" applyBorder="1" applyAlignment="1" applyProtection="1">
      <alignment horizontal="center" vertical="center" wrapText="1"/>
      <protection/>
    </xf>
    <xf numFmtId="49" fontId="2" fillId="34" borderId="12" xfId="0" applyNumberFormat="1" applyFont="1" applyFill="1" applyBorder="1" applyAlignment="1" applyProtection="1">
      <alignment horizontal="justify" vertical="center" wrapText="1"/>
      <protection/>
    </xf>
    <xf numFmtId="9" fontId="2" fillId="34" borderId="12" xfId="0" applyNumberFormat="1" applyFont="1" applyFill="1" applyBorder="1" applyAlignment="1" applyProtection="1">
      <alignment horizontal="center" vertical="center" wrapText="1"/>
      <protection/>
    </xf>
    <xf numFmtId="0" fontId="2" fillId="34" borderId="13" xfId="0" applyFont="1" applyFill="1" applyBorder="1" applyAlignment="1" applyProtection="1">
      <alignment horizontal="center" vertical="center" wrapText="1"/>
      <protection/>
    </xf>
    <xf numFmtId="0" fontId="2" fillId="34" borderId="14" xfId="0" applyFont="1" applyFill="1" applyBorder="1" applyAlignment="1" applyProtection="1">
      <alignment horizontal="center" vertical="center" wrapText="1"/>
      <protection/>
    </xf>
    <xf numFmtId="0" fontId="2" fillId="34" borderId="15" xfId="0" applyFont="1" applyFill="1" applyBorder="1" applyAlignment="1" applyProtection="1">
      <alignment horizontal="center" vertical="center" wrapText="1"/>
      <protection/>
    </xf>
    <xf numFmtId="0" fontId="3" fillId="35" borderId="16" xfId="0" applyFont="1" applyFill="1" applyBorder="1" applyAlignment="1" applyProtection="1">
      <alignment horizontal="center" vertical="center" textRotation="90" wrapText="1"/>
      <protection/>
    </xf>
    <xf numFmtId="0" fontId="3" fillId="36" borderId="16" xfId="0" applyFont="1" applyFill="1" applyBorder="1" applyAlignment="1" applyProtection="1">
      <alignment horizontal="center" vertical="center" textRotation="90" wrapText="1"/>
      <protection/>
    </xf>
    <xf numFmtId="0" fontId="3" fillId="37" borderId="16" xfId="0" applyFont="1" applyFill="1" applyBorder="1" applyAlignment="1" applyProtection="1">
      <alignment horizontal="center" vertical="center" textRotation="90" wrapText="1"/>
      <protection/>
    </xf>
    <xf numFmtId="0" fontId="3" fillId="38" borderId="16" xfId="0" applyFont="1" applyFill="1" applyBorder="1" applyAlignment="1" applyProtection="1">
      <alignment horizontal="center" vertical="center" textRotation="90" wrapText="1"/>
      <protection/>
    </xf>
    <xf numFmtId="0" fontId="2" fillId="34" borderId="17" xfId="0" applyFont="1" applyFill="1" applyBorder="1" applyAlignment="1" applyProtection="1">
      <alignment horizontal="center" vertical="center" wrapText="1"/>
      <protection/>
    </xf>
    <xf numFmtId="0" fontId="2" fillId="34" borderId="18" xfId="0" applyFont="1" applyFill="1" applyBorder="1" applyAlignment="1" applyProtection="1">
      <alignment horizontal="center" vertical="center" wrapText="1"/>
      <protection/>
    </xf>
    <xf numFmtId="0" fontId="2" fillId="34" borderId="19" xfId="0" applyFont="1" applyFill="1" applyBorder="1" applyAlignment="1" applyProtection="1">
      <alignment horizontal="center" vertical="center" wrapText="1"/>
      <protection/>
    </xf>
    <xf numFmtId="9" fontId="2" fillId="34" borderId="20" xfId="0" applyNumberFormat="1" applyFont="1" applyFill="1" applyBorder="1" applyAlignment="1" applyProtection="1">
      <alignment vertical="center" wrapText="1"/>
      <protection/>
    </xf>
    <xf numFmtId="0" fontId="5" fillId="39" borderId="21" xfId="0" applyFont="1" applyFill="1" applyBorder="1" applyAlignment="1" applyProtection="1">
      <alignment horizontal="center" vertical="center" textRotation="90" wrapText="1"/>
      <protection/>
    </xf>
    <xf numFmtId="0" fontId="5" fillId="39" borderId="22" xfId="0" applyFont="1" applyFill="1" applyBorder="1" applyAlignment="1" applyProtection="1">
      <alignment horizontal="center" vertical="center" textRotation="90" wrapText="1"/>
      <protection/>
    </xf>
    <xf numFmtId="9" fontId="5" fillId="39" borderId="22" xfId="0" applyNumberFormat="1" applyFont="1" applyFill="1" applyBorder="1" applyAlignment="1" applyProtection="1">
      <alignment horizontal="center" vertical="center" textRotation="90" wrapText="1"/>
      <protection/>
    </xf>
    <xf numFmtId="9" fontId="5" fillId="39" borderId="22" xfId="0" applyNumberFormat="1" applyFont="1" applyFill="1" applyBorder="1" applyAlignment="1" applyProtection="1">
      <alignment horizontal="center" vertical="center" wrapText="1"/>
      <protection/>
    </xf>
    <xf numFmtId="0" fontId="5" fillId="39" borderId="22" xfId="0" applyFont="1" applyFill="1" applyBorder="1" applyAlignment="1" applyProtection="1">
      <alignment horizontal="center" vertical="center" wrapText="1"/>
      <protection/>
    </xf>
    <xf numFmtId="0" fontId="5" fillId="39" borderId="23" xfId="0" applyFont="1" applyFill="1" applyBorder="1" applyAlignment="1" applyProtection="1">
      <alignment horizontal="justify" vertical="center" wrapText="1"/>
      <protection/>
    </xf>
    <xf numFmtId="0" fontId="3" fillId="40" borderId="16" xfId="0" applyFont="1" applyFill="1" applyBorder="1" applyAlignment="1" applyProtection="1">
      <alignment horizontal="center" vertical="center" wrapText="1"/>
      <protection/>
    </xf>
    <xf numFmtId="49" fontId="2" fillId="34" borderId="12" xfId="0" applyNumberFormat="1" applyFont="1" applyFill="1" applyBorder="1" applyAlignment="1" applyProtection="1">
      <alignment horizontal="center" vertical="center" wrapText="1"/>
      <protection/>
    </xf>
    <xf numFmtId="49" fontId="2" fillId="34" borderId="10" xfId="0" applyNumberFormat="1" applyFont="1" applyFill="1" applyBorder="1" applyAlignment="1" applyProtection="1">
      <alignment horizontal="center" vertical="center" wrapText="1"/>
      <protection/>
    </xf>
    <xf numFmtId="0" fontId="2" fillId="34" borderId="10" xfId="0" applyFont="1" applyFill="1" applyBorder="1" applyAlignment="1" applyProtection="1">
      <alignment horizontal="justify" vertical="center" wrapText="1"/>
      <protection/>
    </xf>
    <xf numFmtId="0" fontId="2" fillId="34" borderId="11" xfId="0" applyFont="1" applyFill="1" applyBorder="1" applyAlignment="1" applyProtection="1">
      <alignment horizontal="justify" vertical="center" wrapText="1"/>
      <protection/>
    </xf>
    <xf numFmtId="0" fontId="2" fillId="34" borderId="10" xfId="0" applyFont="1" applyFill="1" applyBorder="1" applyAlignment="1" applyProtection="1">
      <alignment horizontal="center" vertical="center" wrapText="1"/>
      <protection/>
    </xf>
    <xf numFmtId="0" fontId="2" fillId="34" borderId="11" xfId="0" applyFont="1" applyFill="1" applyBorder="1" applyAlignment="1" applyProtection="1">
      <alignment horizontal="center" vertical="center" wrapText="1"/>
      <protection/>
    </xf>
    <xf numFmtId="0" fontId="2" fillId="34" borderId="10" xfId="0" applyNumberFormat="1" applyFont="1" applyFill="1" applyBorder="1" applyAlignment="1" applyProtection="1">
      <alignment horizontal="center" vertical="center" wrapText="1"/>
      <protection/>
    </xf>
    <xf numFmtId="0" fontId="2" fillId="34" borderId="12" xfId="0" applyFont="1" applyFill="1" applyBorder="1" applyAlignment="1" applyProtection="1">
      <alignment horizontal="center" vertical="center" wrapText="1"/>
      <protection/>
    </xf>
    <xf numFmtId="9" fontId="2" fillId="34" borderId="24" xfId="0" applyNumberFormat="1" applyFont="1" applyFill="1" applyBorder="1" applyAlignment="1" applyProtection="1">
      <alignment vertical="center" wrapText="1"/>
      <protection locked="0"/>
    </xf>
    <xf numFmtId="9" fontId="2" fillId="34" borderId="10" xfId="0" applyNumberFormat="1" applyFont="1" applyFill="1" applyBorder="1" applyAlignment="1" applyProtection="1">
      <alignment vertical="center" wrapText="1"/>
      <protection locked="0"/>
    </xf>
    <xf numFmtId="9" fontId="2" fillId="34" borderId="11" xfId="0" applyNumberFormat="1" applyFont="1" applyFill="1" applyBorder="1" applyAlignment="1" applyProtection="1">
      <alignment vertical="center" wrapText="1"/>
      <protection locked="0"/>
    </xf>
    <xf numFmtId="0" fontId="2" fillId="34" borderId="25" xfId="0" applyNumberFormat="1" applyFont="1" applyFill="1" applyBorder="1" applyAlignment="1" applyProtection="1">
      <alignment horizontal="center" vertical="center" wrapText="1"/>
      <protection/>
    </xf>
    <xf numFmtId="0" fontId="2" fillId="34" borderId="26" xfId="0" applyFont="1" applyFill="1" applyBorder="1" applyAlignment="1" applyProtection="1">
      <alignment horizontal="center" vertical="center"/>
      <protection locked="0"/>
    </xf>
    <xf numFmtId="0" fontId="2" fillId="34" borderId="24" xfId="0" applyFont="1" applyFill="1" applyBorder="1" applyAlignment="1" applyProtection="1">
      <alignment horizontal="center" vertical="center"/>
      <protection locked="0"/>
    </xf>
    <xf numFmtId="9" fontId="2" fillId="34" borderId="24" xfId="0" applyNumberFormat="1" applyFont="1" applyFill="1" applyBorder="1" applyAlignment="1" applyProtection="1">
      <alignment horizontal="center" vertical="center" wrapText="1"/>
      <protection locked="0"/>
    </xf>
    <xf numFmtId="0" fontId="2" fillId="34" borderId="27" xfId="0" applyFont="1" applyFill="1" applyBorder="1" applyAlignment="1" applyProtection="1">
      <alignment horizontal="center" vertical="center"/>
      <protection locked="0"/>
    </xf>
    <xf numFmtId="0" fontId="2" fillId="34" borderId="10" xfId="0" applyFont="1" applyFill="1" applyBorder="1" applyAlignment="1" applyProtection="1">
      <alignment horizontal="center" vertical="center"/>
      <protection locked="0"/>
    </xf>
    <xf numFmtId="9" fontId="2" fillId="34" borderId="10" xfId="0" applyNumberFormat="1" applyFont="1" applyFill="1" applyBorder="1" applyAlignment="1" applyProtection="1">
      <alignment horizontal="center" vertical="center" wrapText="1"/>
      <protection locked="0"/>
    </xf>
    <xf numFmtId="0" fontId="2" fillId="34" borderId="28" xfId="0" applyFont="1" applyFill="1" applyBorder="1" applyAlignment="1" applyProtection="1">
      <alignment horizontal="center" vertical="center"/>
      <protection locked="0"/>
    </xf>
    <xf numFmtId="0" fontId="2" fillId="34" borderId="11" xfId="0" applyFont="1" applyFill="1" applyBorder="1" applyAlignment="1" applyProtection="1">
      <alignment horizontal="center" vertical="center"/>
      <protection locked="0"/>
    </xf>
    <xf numFmtId="9" fontId="2" fillId="34" borderId="11"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protection/>
    </xf>
    <xf numFmtId="1" fontId="2" fillId="41" borderId="29" xfId="0" applyNumberFormat="1" applyFont="1" applyFill="1" applyBorder="1" applyAlignment="1" applyProtection="1">
      <alignment horizontal="center" vertical="center" wrapText="1"/>
      <protection/>
    </xf>
    <xf numFmtId="49" fontId="2" fillId="42" borderId="24" xfId="0" applyNumberFormat="1" applyFont="1" applyFill="1" applyBorder="1" applyAlignment="1" applyProtection="1">
      <alignment horizontal="justify" vertical="center" wrapText="1"/>
      <protection/>
    </xf>
    <xf numFmtId="0" fontId="2" fillId="42" borderId="24" xfId="0" applyFont="1" applyFill="1" applyBorder="1" applyAlignment="1" applyProtection="1">
      <alignment horizontal="justify" vertical="center" wrapText="1"/>
      <protection/>
    </xf>
    <xf numFmtId="0" fontId="2" fillId="42" borderId="24" xfId="0" applyFont="1" applyFill="1" applyBorder="1" applyAlignment="1" applyProtection="1">
      <alignment horizontal="center" vertical="center" wrapText="1"/>
      <protection/>
    </xf>
    <xf numFmtId="9" fontId="2" fillId="42" borderId="24" xfId="0" applyNumberFormat="1" applyFont="1" applyFill="1" applyBorder="1" applyAlignment="1" applyProtection="1">
      <alignment horizontal="center" vertical="center" wrapText="1"/>
      <protection/>
    </xf>
    <xf numFmtId="0" fontId="2" fillId="42" borderId="30" xfId="0" applyFont="1" applyFill="1" applyBorder="1" applyAlignment="1" applyProtection="1">
      <alignment horizontal="center" vertical="center" wrapText="1"/>
      <protection/>
    </xf>
    <xf numFmtId="0" fontId="2" fillId="42" borderId="26" xfId="0" applyFont="1" applyFill="1" applyBorder="1" applyAlignment="1" applyProtection="1">
      <alignment horizontal="center" vertical="center" wrapText="1"/>
      <protection locked="0"/>
    </xf>
    <xf numFmtId="0" fontId="2" fillId="42" borderId="24" xfId="0" applyFont="1" applyFill="1" applyBorder="1" applyAlignment="1" applyProtection="1">
      <alignment horizontal="center" vertical="center" wrapText="1"/>
      <protection locked="0"/>
    </xf>
    <xf numFmtId="9" fontId="2" fillId="42" borderId="24" xfId="0" applyNumberFormat="1" applyFont="1" applyFill="1" applyBorder="1" applyAlignment="1" applyProtection="1">
      <alignment horizontal="center" vertical="center" wrapText="1"/>
      <protection locked="0"/>
    </xf>
    <xf numFmtId="9" fontId="2" fillId="42" borderId="24" xfId="0" applyNumberFormat="1" applyFont="1" applyFill="1" applyBorder="1" applyAlignment="1" applyProtection="1">
      <alignment horizontal="justify" vertical="center" wrapText="1"/>
      <protection locked="0"/>
    </xf>
    <xf numFmtId="1" fontId="2" fillId="41" borderId="14" xfId="0" applyNumberFormat="1" applyFont="1" applyFill="1" applyBorder="1" applyAlignment="1" applyProtection="1">
      <alignment horizontal="center" vertical="center" wrapText="1"/>
      <protection/>
    </xf>
    <xf numFmtId="0" fontId="2" fillId="42" borderId="10" xfId="0" applyNumberFormat="1" applyFont="1" applyFill="1" applyBorder="1" applyAlignment="1" applyProtection="1">
      <alignment horizontal="justify" vertical="center" wrapText="1"/>
      <protection/>
    </xf>
    <xf numFmtId="0" fontId="2" fillId="42" borderId="10" xfId="0" applyFont="1" applyFill="1" applyBorder="1" applyAlignment="1" applyProtection="1">
      <alignment horizontal="justify" vertical="center" wrapText="1"/>
      <protection/>
    </xf>
    <xf numFmtId="0" fontId="2" fillId="42" borderId="10" xfId="0" applyFont="1" applyFill="1" applyBorder="1" applyAlignment="1" applyProtection="1">
      <alignment horizontal="center" vertical="center" wrapText="1"/>
      <protection/>
    </xf>
    <xf numFmtId="9" fontId="2" fillId="42" borderId="10" xfId="0" applyNumberFormat="1" applyFont="1" applyFill="1" applyBorder="1" applyAlignment="1" applyProtection="1">
      <alignment horizontal="center" vertical="center" wrapText="1"/>
      <protection/>
    </xf>
    <xf numFmtId="0" fontId="2" fillId="42" borderId="18" xfId="0" applyFont="1" applyFill="1" applyBorder="1" applyAlignment="1" applyProtection="1">
      <alignment horizontal="center" vertical="center" wrapText="1"/>
      <protection/>
    </xf>
    <xf numFmtId="0" fontId="2" fillId="42" borderId="27" xfId="0" applyFont="1" applyFill="1" applyBorder="1" applyAlignment="1" applyProtection="1">
      <alignment horizontal="center" vertical="center" wrapText="1"/>
      <protection locked="0"/>
    </xf>
    <xf numFmtId="0" fontId="2" fillId="42" borderId="10" xfId="0" applyFont="1" applyFill="1" applyBorder="1" applyAlignment="1" applyProtection="1">
      <alignment horizontal="center" vertical="center" wrapText="1"/>
      <protection locked="0"/>
    </xf>
    <xf numFmtId="9" fontId="2" fillId="42" borderId="10" xfId="0" applyNumberFormat="1" applyFont="1" applyFill="1" applyBorder="1" applyAlignment="1" applyProtection="1">
      <alignment horizontal="center" vertical="center" wrapText="1"/>
      <protection locked="0"/>
    </xf>
    <xf numFmtId="9" fontId="2" fillId="42" borderId="10" xfId="0" applyNumberFormat="1" applyFont="1" applyFill="1" applyBorder="1" applyAlignment="1" applyProtection="1">
      <alignment horizontal="justify" vertical="center" wrapText="1"/>
      <protection locked="0"/>
    </xf>
    <xf numFmtId="49" fontId="2" fillId="42" borderId="10" xfId="0" applyNumberFormat="1" applyFont="1" applyFill="1" applyBorder="1" applyAlignment="1" applyProtection="1">
      <alignment horizontal="justify" vertical="center" wrapText="1"/>
      <protection/>
    </xf>
    <xf numFmtId="0" fontId="2" fillId="42" borderId="25" xfId="0" applyFont="1" applyFill="1" applyBorder="1" applyAlignment="1" applyProtection="1">
      <alignment horizontal="center" vertical="center" wrapText="1"/>
      <protection/>
    </xf>
    <xf numFmtId="9" fontId="7" fillId="42" borderId="10" xfId="0" applyNumberFormat="1" applyFont="1" applyFill="1" applyBorder="1" applyAlignment="1" applyProtection="1">
      <alignment horizontal="justify" vertical="center" wrapText="1"/>
      <protection locked="0"/>
    </xf>
    <xf numFmtId="0" fontId="2" fillId="42" borderId="10" xfId="0" applyNumberFormat="1" applyFont="1" applyFill="1" applyBorder="1" applyAlignment="1" applyProtection="1">
      <alignment horizontal="center" vertical="center" wrapText="1"/>
      <protection/>
    </xf>
    <xf numFmtId="1" fontId="2" fillId="41" borderId="15" xfId="0" applyNumberFormat="1" applyFont="1" applyFill="1" applyBorder="1" applyAlignment="1" applyProtection="1">
      <alignment horizontal="center" vertical="center" wrapText="1"/>
      <protection/>
    </xf>
    <xf numFmtId="0" fontId="2" fillId="42" borderId="11" xfId="0" applyFont="1" applyFill="1" applyBorder="1" applyAlignment="1" applyProtection="1">
      <alignment horizontal="justify" vertical="center" wrapText="1"/>
      <protection/>
    </xf>
    <xf numFmtId="0" fontId="2" fillId="42" borderId="11" xfId="0" applyFont="1" applyFill="1" applyBorder="1" applyAlignment="1" applyProtection="1">
      <alignment horizontal="center" vertical="center" wrapText="1"/>
      <protection/>
    </xf>
    <xf numFmtId="9" fontId="2" fillId="42" borderId="11" xfId="0" applyNumberFormat="1" applyFont="1" applyFill="1" applyBorder="1" applyAlignment="1" applyProtection="1">
      <alignment horizontal="center" vertical="center" wrapText="1"/>
      <protection/>
    </xf>
    <xf numFmtId="0" fontId="2" fillId="42" borderId="19" xfId="0" applyFont="1" applyFill="1" applyBorder="1" applyAlignment="1" applyProtection="1">
      <alignment horizontal="center" vertical="center" wrapText="1"/>
      <protection/>
    </xf>
    <xf numFmtId="0" fontId="2" fillId="42" borderId="28" xfId="0" applyFont="1" applyFill="1" applyBorder="1" applyAlignment="1" applyProtection="1">
      <alignment horizontal="center" vertical="center" wrapText="1"/>
      <protection locked="0"/>
    </xf>
    <xf numFmtId="0" fontId="2" fillId="42" borderId="11" xfId="0" applyFont="1" applyFill="1" applyBorder="1" applyAlignment="1" applyProtection="1">
      <alignment horizontal="center" vertical="center" wrapText="1"/>
      <protection locked="0"/>
    </xf>
    <xf numFmtId="9" fontId="2" fillId="42" borderId="11" xfId="0" applyNumberFormat="1" applyFont="1" applyFill="1" applyBorder="1" applyAlignment="1" applyProtection="1">
      <alignment horizontal="center" vertical="center" wrapText="1"/>
      <protection locked="0"/>
    </xf>
    <xf numFmtId="9" fontId="2" fillId="42" borderId="11" xfId="0" applyNumberFormat="1" applyFont="1" applyFill="1" applyBorder="1" applyAlignment="1" applyProtection="1">
      <alignment horizontal="justify" vertical="center" wrapText="1"/>
      <protection locked="0"/>
    </xf>
    <xf numFmtId="1" fontId="2" fillId="43" borderId="10" xfId="0" applyNumberFormat="1"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xf>
    <xf numFmtId="9" fontId="2" fillId="33" borderId="10" xfId="0" applyNumberFormat="1"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locked="0"/>
    </xf>
    <xf numFmtId="9" fontId="2" fillId="33" borderId="10" xfId="0" applyNumberFormat="1" applyFont="1" applyFill="1" applyBorder="1" applyAlignment="1" applyProtection="1">
      <alignment horizontal="center" vertical="center" wrapText="1"/>
      <protection locked="0"/>
    </xf>
    <xf numFmtId="9" fontId="7" fillId="33" borderId="10" xfId="0" applyNumberFormat="1" applyFont="1" applyFill="1" applyBorder="1" applyAlignment="1" applyProtection="1">
      <alignment horizontal="justify" vertical="center" wrapText="1"/>
      <protection locked="0"/>
    </xf>
    <xf numFmtId="9" fontId="2" fillId="33" borderId="10" xfId="0" applyNumberFormat="1" applyFont="1" applyFill="1" applyBorder="1" applyAlignment="1" applyProtection="1">
      <alignment horizontal="justify" vertical="center" wrapText="1"/>
      <protection locked="0"/>
    </xf>
    <xf numFmtId="0" fontId="2" fillId="33" borderId="10" xfId="0" applyFont="1" applyFill="1" applyBorder="1" applyAlignment="1" applyProtection="1">
      <alignment horizontal="justify" vertical="center" wrapText="1"/>
      <protection locked="0"/>
    </xf>
    <xf numFmtId="0" fontId="57" fillId="44" borderId="10" xfId="0" applyFont="1" applyFill="1" applyBorder="1" applyAlignment="1" applyProtection="1">
      <alignment horizontal="center" vertical="center" wrapText="1"/>
      <protection locked="0"/>
    </xf>
    <xf numFmtId="49" fontId="2" fillId="43" borderId="10" xfId="0" applyNumberFormat="1" applyFont="1" applyFill="1" applyBorder="1" applyAlignment="1" applyProtection="1">
      <alignment horizontal="center" vertical="center" wrapText="1"/>
      <protection/>
    </xf>
    <xf numFmtId="9" fontId="2" fillId="33" borderId="10" xfId="0" applyNumberFormat="1" applyFont="1" applyFill="1" applyBorder="1" applyAlignment="1" applyProtection="1">
      <alignment horizontal="center" vertical="center" wrapText="1"/>
      <protection locked="0"/>
    </xf>
    <xf numFmtId="0" fontId="4" fillId="33" borderId="10" xfId="0" applyFont="1" applyFill="1" applyBorder="1" applyAlignment="1" applyProtection="1">
      <alignment horizontal="center" vertical="center" wrapText="1"/>
      <protection locked="0"/>
    </xf>
    <xf numFmtId="0" fontId="2" fillId="45" borderId="29" xfId="0" applyFont="1" applyFill="1" applyBorder="1" applyAlignment="1" applyProtection="1">
      <alignment horizontal="center" vertical="center" wrapText="1"/>
      <protection/>
    </xf>
    <xf numFmtId="0" fontId="2" fillId="45" borderId="24" xfId="0" applyFont="1" applyFill="1" applyBorder="1" applyAlignment="1" applyProtection="1">
      <alignment horizontal="justify" vertical="center" wrapText="1"/>
      <protection/>
    </xf>
    <xf numFmtId="0" fontId="2" fillId="45" borderId="24" xfId="0" applyFont="1" applyFill="1" applyBorder="1" applyAlignment="1" applyProtection="1">
      <alignment horizontal="center" vertical="center" wrapText="1"/>
      <protection/>
    </xf>
    <xf numFmtId="9" fontId="2" fillId="45" borderId="24" xfId="55" applyNumberFormat="1" applyFont="1" applyFill="1" applyBorder="1" applyAlignment="1" applyProtection="1">
      <alignment horizontal="center" vertical="center" wrapText="1"/>
      <protection/>
    </xf>
    <xf numFmtId="0" fontId="2" fillId="45" borderId="30" xfId="0" applyFont="1" applyFill="1" applyBorder="1" applyAlignment="1" applyProtection="1">
      <alignment horizontal="center" vertical="center" wrapText="1"/>
      <protection/>
    </xf>
    <xf numFmtId="0" fontId="2" fillId="45" borderId="14" xfId="0" applyFont="1" applyFill="1" applyBorder="1" applyAlignment="1" applyProtection="1">
      <alignment horizontal="center" vertical="center" wrapText="1"/>
      <protection/>
    </xf>
    <xf numFmtId="0" fontId="2" fillId="45" borderId="10" xfId="0" applyFont="1" applyFill="1" applyBorder="1" applyAlignment="1" applyProtection="1">
      <alignment horizontal="justify" vertical="center" wrapText="1"/>
      <protection/>
    </xf>
    <xf numFmtId="0" fontId="2" fillId="45" borderId="10" xfId="0" applyFont="1" applyFill="1" applyBorder="1" applyAlignment="1" applyProtection="1">
      <alignment horizontal="center" vertical="center" wrapText="1"/>
      <protection/>
    </xf>
    <xf numFmtId="9" fontId="2" fillId="45" borderId="10" xfId="55" applyNumberFormat="1" applyFont="1" applyFill="1" applyBorder="1" applyAlignment="1" applyProtection="1">
      <alignment horizontal="center" vertical="center" wrapText="1"/>
      <protection/>
    </xf>
    <xf numFmtId="0" fontId="2" fillId="45" borderId="18" xfId="0" applyFont="1" applyFill="1" applyBorder="1" applyAlignment="1" applyProtection="1">
      <alignment horizontal="center" vertical="center" wrapText="1"/>
      <protection/>
    </xf>
    <xf numFmtId="0" fontId="2" fillId="45" borderId="27" xfId="0" applyFont="1" applyFill="1" applyBorder="1" applyAlignment="1" applyProtection="1">
      <alignment horizontal="center" vertical="center" wrapText="1"/>
      <protection locked="0"/>
    </xf>
    <xf numFmtId="9" fontId="2" fillId="45" borderId="10" xfId="0" applyNumberFormat="1" applyFont="1" applyFill="1" applyBorder="1" applyAlignment="1" applyProtection="1">
      <alignment horizontal="center" vertical="center" wrapText="1"/>
      <protection locked="0"/>
    </xf>
    <xf numFmtId="0" fontId="2" fillId="45" borderId="10" xfId="0" applyFont="1" applyFill="1" applyBorder="1" applyAlignment="1" applyProtection="1">
      <alignment horizontal="center" vertical="center" wrapText="1"/>
      <protection locked="0"/>
    </xf>
    <xf numFmtId="9" fontId="2" fillId="45" borderId="10" xfId="0" applyNumberFormat="1" applyFont="1" applyFill="1" applyBorder="1" applyAlignment="1" applyProtection="1">
      <alignment horizontal="center" vertical="center" wrapText="1"/>
      <protection/>
    </xf>
    <xf numFmtId="0" fontId="2" fillId="45" borderId="10" xfId="0" applyNumberFormat="1" applyFont="1" applyFill="1" applyBorder="1" applyAlignment="1" applyProtection="1">
      <alignment horizontal="center" vertical="center" wrapText="1"/>
      <protection/>
    </xf>
    <xf numFmtId="0" fontId="2" fillId="45" borderId="10" xfId="0" applyNumberFormat="1" applyFont="1" applyFill="1" applyBorder="1" applyAlignment="1" applyProtection="1">
      <alignment horizontal="justify" vertical="center" wrapText="1"/>
      <protection/>
    </xf>
    <xf numFmtId="9" fontId="2" fillId="45" borderId="11" xfId="0" applyNumberFormat="1" applyFont="1" applyFill="1" applyBorder="1" applyAlignment="1" applyProtection="1">
      <alignment horizontal="center" vertical="center" wrapText="1"/>
      <protection locked="0"/>
    </xf>
    <xf numFmtId="0" fontId="2" fillId="45" borderId="15" xfId="0" applyFont="1" applyFill="1" applyBorder="1" applyAlignment="1" applyProtection="1">
      <alignment horizontal="center" vertical="center" wrapText="1"/>
      <protection/>
    </xf>
    <xf numFmtId="0" fontId="2" fillId="45" borderId="11" xfId="0" applyFont="1" applyFill="1" applyBorder="1" applyAlignment="1" applyProtection="1">
      <alignment horizontal="justify" vertical="center" wrapText="1"/>
      <protection/>
    </xf>
    <xf numFmtId="0" fontId="2" fillId="45" borderId="11" xfId="0" applyFont="1" applyFill="1" applyBorder="1" applyAlignment="1" applyProtection="1">
      <alignment horizontal="center" vertical="center" wrapText="1"/>
      <protection/>
    </xf>
    <xf numFmtId="9" fontId="2" fillId="45" borderId="11" xfId="0" applyNumberFormat="1" applyFont="1" applyFill="1" applyBorder="1" applyAlignment="1" applyProtection="1">
      <alignment horizontal="center" vertical="center" wrapText="1"/>
      <protection/>
    </xf>
    <xf numFmtId="0" fontId="2" fillId="45" borderId="19" xfId="0" applyFont="1" applyFill="1" applyBorder="1" applyAlignment="1" applyProtection="1">
      <alignment horizontal="center" vertical="center" wrapText="1"/>
      <protection/>
    </xf>
    <xf numFmtId="0" fontId="2" fillId="33" borderId="29" xfId="0" applyFont="1" applyFill="1" applyBorder="1" applyAlignment="1" applyProtection="1">
      <alignment horizontal="center" vertical="center" wrapText="1"/>
      <protection/>
    </xf>
    <xf numFmtId="0" fontId="2" fillId="33" borderId="24" xfId="0" applyFont="1" applyFill="1" applyBorder="1" applyAlignment="1" applyProtection="1">
      <alignment horizontal="justify" vertical="center" wrapText="1"/>
      <protection/>
    </xf>
    <xf numFmtId="0" fontId="2" fillId="33" borderId="24" xfId="0" applyFont="1" applyFill="1" applyBorder="1" applyAlignment="1" applyProtection="1">
      <alignment horizontal="center" vertical="center" wrapText="1"/>
      <protection/>
    </xf>
    <xf numFmtId="9" fontId="2" fillId="33" borderId="24" xfId="0" applyNumberFormat="1" applyFont="1" applyFill="1" applyBorder="1" applyAlignment="1" applyProtection="1">
      <alignment horizontal="center" vertical="center" wrapText="1"/>
      <protection/>
    </xf>
    <xf numFmtId="0" fontId="2" fillId="33" borderId="30" xfId="0" applyFont="1" applyFill="1" applyBorder="1" applyAlignment="1" applyProtection="1">
      <alignment horizontal="center" vertical="center" wrapText="1"/>
      <protection/>
    </xf>
    <xf numFmtId="0" fontId="2" fillId="33" borderId="26" xfId="0" applyFont="1" applyFill="1" applyBorder="1" applyAlignment="1" applyProtection="1">
      <alignment horizontal="center" vertical="center" wrapText="1"/>
      <protection locked="0"/>
    </xf>
    <xf numFmtId="0" fontId="2" fillId="33" borderId="24" xfId="0" applyFont="1" applyFill="1" applyBorder="1" applyAlignment="1" applyProtection="1">
      <alignment horizontal="center" vertical="center" wrapText="1"/>
      <protection locked="0"/>
    </xf>
    <xf numFmtId="9" fontId="2" fillId="33" borderId="24" xfId="0" applyNumberFormat="1" applyFont="1" applyFill="1" applyBorder="1" applyAlignment="1" applyProtection="1">
      <alignment horizontal="center" vertical="center" wrapText="1"/>
      <protection locked="0"/>
    </xf>
    <xf numFmtId="0" fontId="2" fillId="33" borderId="14" xfId="0" applyFont="1" applyFill="1" applyBorder="1" applyAlignment="1" applyProtection="1">
      <alignment horizontal="center" vertical="center" wrapText="1"/>
      <protection/>
    </xf>
    <xf numFmtId="0" fontId="2" fillId="33" borderId="18" xfId="0" applyFont="1" applyFill="1" applyBorder="1" applyAlignment="1" applyProtection="1">
      <alignment horizontal="center" vertical="center" wrapText="1"/>
      <protection/>
    </xf>
    <xf numFmtId="0" fontId="2" fillId="33" borderId="27" xfId="0" applyFont="1" applyFill="1" applyBorder="1" applyAlignment="1" applyProtection="1">
      <alignment horizontal="center" vertical="center" wrapText="1"/>
      <protection locked="0"/>
    </xf>
    <xf numFmtId="0" fontId="2" fillId="33" borderId="15"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wrapText="1"/>
      <protection/>
    </xf>
    <xf numFmtId="0" fontId="2" fillId="33" borderId="11" xfId="0" applyFont="1" applyFill="1" applyBorder="1" applyAlignment="1" applyProtection="1">
      <alignment horizontal="justify" vertical="center" wrapText="1"/>
      <protection/>
    </xf>
    <xf numFmtId="9" fontId="2" fillId="33" borderId="11" xfId="0" applyNumberFormat="1" applyFont="1" applyFill="1" applyBorder="1" applyAlignment="1" applyProtection="1">
      <alignment horizontal="center" vertical="center" wrapText="1"/>
      <protection/>
    </xf>
    <xf numFmtId="0" fontId="2" fillId="33" borderId="19" xfId="0" applyFont="1" applyFill="1" applyBorder="1" applyAlignment="1" applyProtection="1">
      <alignment horizontal="center" vertical="center" wrapText="1"/>
      <protection/>
    </xf>
    <xf numFmtId="9" fontId="2" fillId="33" borderId="11" xfId="0" applyNumberFormat="1" applyFont="1" applyFill="1" applyBorder="1" applyAlignment="1" applyProtection="1">
      <alignment horizontal="center" vertical="center" wrapText="1"/>
      <protection locked="0"/>
    </xf>
    <xf numFmtId="1" fontId="2" fillId="37" borderId="29" xfId="0" applyNumberFormat="1" applyFont="1" applyFill="1" applyBorder="1" applyAlignment="1" applyProtection="1">
      <alignment horizontal="center" vertical="center"/>
      <protection/>
    </xf>
    <xf numFmtId="0" fontId="2" fillId="46" borderId="24" xfId="0" applyFont="1" applyFill="1" applyBorder="1" applyAlignment="1" applyProtection="1">
      <alignment horizontal="justify" vertical="center" wrapText="1"/>
      <protection/>
    </xf>
    <xf numFmtId="0" fontId="2" fillId="46" borderId="24" xfId="0" applyFont="1" applyFill="1" applyBorder="1" applyAlignment="1" applyProtection="1">
      <alignment horizontal="center" vertical="center" wrapText="1"/>
      <protection/>
    </xf>
    <xf numFmtId="9" fontId="2" fillId="46" borderId="24" xfId="0" applyNumberFormat="1" applyFont="1" applyFill="1" applyBorder="1" applyAlignment="1" applyProtection="1">
      <alignment horizontal="center" vertical="center" wrapText="1"/>
      <protection/>
    </xf>
    <xf numFmtId="0" fontId="2" fillId="46" borderId="30" xfId="0" applyFont="1" applyFill="1" applyBorder="1" applyAlignment="1" applyProtection="1">
      <alignment horizontal="center" vertical="center" wrapText="1"/>
      <protection/>
    </xf>
    <xf numFmtId="0" fontId="2" fillId="46" borderId="26" xfId="0" applyFont="1" applyFill="1" applyBorder="1" applyAlignment="1" applyProtection="1">
      <alignment horizontal="center" vertical="center" wrapText="1"/>
      <protection locked="0"/>
    </xf>
    <xf numFmtId="0" fontId="2" fillId="46" borderId="24" xfId="0" applyFont="1" applyFill="1" applyBorder="1" applyAlignment="1" applyProtection="1">
      <alignment horizontal="center" vertical="center" wrapText="1"/>
      <protection locked="0"/>
    </xf>
    <xf numFmtId="9" fontId="2" fillId="46" borderId="24" xfId="0" applyNumberFormat="1" applyFont="1" applyFill="1" applyBorder="1" applyAlignment="1" applyProtection="1">
      <alignment horizontal="center" vertical="center" wrapText="1"/>
      <protection locked="0"/>
    </xf>
    <xf numFmtId="1" fontId="2" fillId="37" borderId="14" xfId="0" applyNumberFormat="1" applyFont="1" applyFill="1" applyBorder="1" applyAlignment="1" applyProtection="1">
      <alignment horizontal="center" vertical="center"/>
      <protection/>
    </xf>
    <xf numFmtId="0" fontId="2" fillId="46" borderId="10" xfId="0" applyFont="1" applyFill="1" applyBorder="1" applyAlignment="1" applyProtection="1">
      <alignment horizontal="justify" vertical="center" wrapText="1"/>
      <protection/>
    </xf>
    <xf numFmtId="0" fontId="2" fillId="46" borderId="10" xfId="0" applyFont="1" applyFill="1" applyBorder="1" applyAlignment="1" applyProtection="1">
      <alignment horizontal="center" vertical="center" wrapText="1"/>
      <protection/>
    </xf>
    <xf numFmtId="9" fontId="2" fillId="46" borderId="10" xfId="0" applyNumberFormat="1" applyFont="1" applyFill="1" applyBorder="1" applyAlignment="1" applyProtection="1">
      <alignment horizontal="center" vertical="center" wrapText="1"/>
      <protection/>
    </xf>
    <xf numFmtId="0" fontId="2" fillId="46" borderId="18" xfId="0" applyFont="1" applyFill="1" applyBorder="1" applyAlignment="1" applyProtection="1">
      <alignment horizontal="center" vertical="center" wrapText="1"/>
      <protection/>
    </xf>
    <xf numFmtId="0" fontId="2" fillId="46" borderId="27" xfId="0" applyFont="1" applyFill="1" applyBorder="1" applyAlignment="1" applyProtection="1">
      <alignment horizontal="center" vertical="center" wrapText="1"/>
      <protection locked="0"/>
    </xf>
    <xf numFmtId="0" fontId="2" fillId="46" borderId="10" xfId="0" applyFont="1" applyFill="1" applyBorder="1" applyAlignment="1" applyProtection="1">
      <alignment horizontal="center" vertical="center" wrapText="1"/>
      <protection locked="0"/>
    </xf>
    <xf numFmtId="9" fontId="2" fillId="46" borderId="10" xfId="0" applyNumberFormat="1" applyFont="1" applyFill="1" applyBorder="1" applyAlignment="1" applyProtection="1">
      <alignment horizontal="center" vertical="center" wrapText="1"/>
      <protection locked="0"/>
    </xf>
    <xf numFmtId="0" fontId="2" fillId="46" borderId="10" xfId="0" applyNumberFormat="1" applyFont="1" applyFill="1" applyBorder="1" applyAlignment="1" applyProtection="1">
      <alignment horizontal="justify" vertical="center" wrapText="1"/>
      <protection/>
    </xf>
    <xf numFmtId="0" fontId="2" fillId="46" borderId="10" xfId="0" applyNumberFormat="1" applyFont="1" applyFill="1" applyBorder="1" applyAlignment="1" applyProtection="1">
      <alignment horizontal="center" vertical="center" wrapText="1"/>
      <protection/>
    </xf>
    <xf numFmtId="1" fontId="2" fillId="37" borderId="31" xfId="0" applyNumberFormat="1" applyFont="1" applyFill="1" applyBorder="1" applyAlignment="1" applyProtection="1">
      <alignment horizontal="center" vertical="center"/>
      <protection/>
    </xf>
    <xf numFmtId="9" fontId="8" fillId="46" borderId="10" xfId="0" applyNumberFormat="1" applyFont="1" applyFill="1" applyBorder="1" applyAlignment="1" applyProtection="1">
      <alignment horizontal="center" vertical="center" wrapText="1"/>
      <protection locked="0"/>
    </xf>
    <xf numFmtId="1" fontId="2" fillId="37" borderId="15" xfId="0" applyNumberFormat="1" applyFont="1" applyFill="1" applyBorder="1" applyAlignment="1" applyProtection="1">
      <alignment horizontal="center" vertical="center"/>
      <protection/>
    </xf>
    <xf numFmtId="0" fontId="2" fillId="46" borderId="11" xfId="0" applyFont="1" applyFill="1" applyBorder="1" applyAlignment="1" applyProtection="1">
      <alignment horizontal="justify" vertical="center" wrapText="1"/>
      <protection/>
    </xf>
    <xf numFmtId="0" fontId="2" fillId="46" borderId="11" xfId="0" applyFont="1" applyFill="1" applyBorder="1" applyAlignment="1" applyProtection="1">
      <alignment horizontal="center" vertical="center" wrapText="1"/>
      <protection/>
    </xf>
    <xf numFmtId="9" fontId="2" fillId="46" borderId="11" xfId="0" applyNumberFormat="1" applyFont="1" applyFill="1" applyBorder="1" applyAlignment="1" applyProtection="1">
      <alignment horizontal="center" vertical="center" wrapText="1"/>
      <protection/>
    </xf>
    <xf numFmtId="0" fontId="2" fillId="46" borderId="19" xfId="0" applyFont="1" applyFill="1" applyBorder="1" applyAlignment="1" applyProtection="1">
      <alignment horizontal="center" vertical="center" wrapText="1"/>
      <protection/>
    </xf>
    <xf numFmtId="1" fontId="2" fillId="40" borderId="29" xfId="0" applyNumberFormat="1" applyFont="1" applyFill="1" applyBorder="1" applyAlignment="1" applyProtection="1">
      <alignment horizontal="center" vertical="center" wrapText="1"/>
      <protection/>
    </xf>
    <xf numFmtId="0" fontId="2" fillId="40" borderId="24" xfId="0" applyFont="1" applyFill="1" applyBorder="1" applyAlignment="1" applyProtection="1">
      <alignment horizontal="center" vertical="center" wrapText="1"/>
      <protection/>
    </xf>
    <xf numFmtId="0" fontId="2" fillId="40" borderId="24" xfId="0" applyFont="1" applyFill="1" applyBorder="1" applyAlignment="1" applyProtection="1">
      <alignment horizontal="justify" vertical="center" wrapText="1"/>
      <protection/>
    </xf>
    <xf numFmtId="9" fontId="2" fillId="40" borderId="24" xfId="0" applyNumberFormat="1" applyFont="1" applyFill="1" applyBorder="1" applyAlignment="1" applyProtection="1">
      <alignment horizontal="center" vertical="center" wrapText="1"/>
      <protection/>
    </xf>
    <xf numFmtId="0" fontId="2" fillId="40" borderId="30" xfId="0" applyFont="1" applyFill="1" applyBorder="1" applyAlignment="1" applyProtection="1">
      <alignment horizontal="center" vertical="center" wrapText="1"/>
      <protection/>
    </xf>
    <xf numFmtId="0" fontId="2" fillId="40" borderId="26" xfId="0" applyFont="1" applyFill="1" applyBorder="1" applyAlignment="1" applyProtection="1">
      <alignment horizontal="center" vertical="center" wrapText="1"/>
      <protection/>
    </xf>
    <xf numFmtId="9" fontId="2" fillId="40" borderId="24" xfId="0" applyNumberFormat="1" applyFont="1" applyFill="1" applyBorder="1" applyAlignment="1" applyProtection="1">
      <alignment horizontal="justify" vertical="center" wrapText="1"/>
      <protection/>
    </xf>
    <xf numFmtId="0" fontId="4" fillId="40" borderId="10" xfId="0" applyFont="1" applyFill="1" applyBorder="1" applyAlignment="1" applyProtection="1">
      <alignment horizontal="center" vertical="center" wrapText="1"/>
      <protection/>
    </xf>
    <xf numFmtId="1" fontId="2" fillId="40" borderId="14" xfId="0" applyNumberFormat="1" applyFont="1" applyFill="1" applyBorder="1" applyAlignment="1" applyProtection="1">
      <alignment horizontal="center" vertical="center" wrapText="1"/>
      <protection/>
    </xf>
    <xf numFmtId="0" fontId="2" fillId="40" borderId="10" xfId="0" applyFont="1" applyFill="1" applyBorder="1" applyAlignment="1" applyProtection="1">
      <alignment horizontal="center" vertical="center" wrapText="1"/>
      <protection/>
    </xf>
    <xf numFmtId="0" fontId="2" fillId="40" borderId="10" xfId="0" applyFont="1" applyFill="1" applyBorder="1" applyAlignment="1" applyProtection="1">
      <alignment horizontal="justify" vertical="center" wrapText="1"/>
      <protection/>
    </xf>
    <xf numFmtId="9" fontId="2" fillId="40" borderId="10" xfId="0" applyNumberFormat="1" applyFont="1" applyFill="1" applyBorder="1" applyAlignment="1" applyProtection="1">
      <alignment horizontal="center" vertical="center" wrapText="1"/>
      <protection/>
    </xf>
    <xf numFmtId="0" fontId="2" fillId="40" borderId="18" xfId="0" applyFont="1" applyFill="1" applyBorder="1" applyAlignment="1" applyProtection="1">
      <alignment horizontal="center" vertical="center" wrapText="1"/>
      <protection/>
    </xf>
    <xf numFmtId="0" fontId="2" fillId="40" borderId="27" xfId="0" applyFont="1" applyFill="1" applyBorder="1" applyAlignment="1" applyProtection="1">
      <alignment horizontal="center" vertical="center" wrapText="1"/>
      <protection/>
    </xf>
    <xf numFmtId="9" fontId="2" fillId="40" borderId="10" xfId="0" applyNumberFormat="1" applyFont="1" applyFill="1" applyBorder="1" applyAlignment="1" applyProtection="1">
      <alignment horizontal="justify" vertical="center" wrapText="1"/>
      <protection/>
    </xf>
    <xf numFmtId="0" fontId="2" fillId="40" borderId="10" xfId="0" applyNumberFormat="1" applyFont="1" applyFill="1" applyBorder="1" applyAlignment="1" applyProtection="1">
      <alignment horizontal="center" vertical="center" wrapText="1"/>
      <protection/>
    </xf>
    <xf numFmtId="0" fontId="2" fillId="40" borderId="10" xfId="0" applyNumberFormat="1" applyFont="1" applyFill="1" applyBorder="1" applyAlignment="1" applyProtection="1">
      <alignment horizontal="justify" vertical="center" wrapText="1"/>
      <protection/>
    </xf>
    <xf numFmtId="1" fontId="2" fillId="40" borderId="15" xfId="0" applyNumberFormat="1" applyFont="1" applyFill="1" applyBorder="1" applyAlignment="1" applyProtection="1">
      <alignment horizontal="center" vertical="center" wrapText="1"/>
      <protection/>
    </xf>
    <xf numFmtId="0" fontId="2" fillId="40" borderId="11" xfId="0" applyFont="1" applyFill="1" applyBorder="1" applyAlignment="1" applyProtection="1">
      <alignment horizontal="justify" vertical="center" wrapText="1"/>
      <protection/>
    </xf>
    <xf numFmtId="0" fontId="2" fillId="40" borderId="11" xfId="0" applyFont="1" applyFill="1" applyBorder="1" applyAlignment="1" applyProtection="1">
      <alignment horizontal="center" vertical="center" wrapText="1"/>
      <protection/>
    </xf>
    <xf numFmtId="9" fontId="2" fillId="40" borderId="11" xfId="0" applyNumberFormat="1" applyFont="1" applyFill="1" applyBorder="1" applyAlignment="1" applyProtection="1">
      <alignment horizontal="center" vertical="center" wrapText="1"/>
      <protection/>
    </xf>
    <xf numFmtId="0" fontId="2" fillId="40" borderId="19" xfId="0" applyFont="1" applyFill="1" applyBorder="1" applyAlignment="1" applyProtection="1">
      <alignment horizontal="center" vertical="center" wrapText="1"/>
      <protection/>
    </xf>
    <xf numFmtId="0" fontId="4" fillId="47" borderId="10" xfId="0" applyFont="1" applyFill="1" applyBorder="1" applyAlignment="1" applyProtection="1">
      <alignment horizontal="center" vertical="center" wrapText="1"/>
      <protection/>
    </xf>
    <xf numFmtId="0" fontId="2" fillId="47" borderId="10" xfId="0" applyFont="1" applyFill="1" applyBorder="1" applyAlignment="1" applyProtection="1">
      <alignment horizontal="justify" vertical="center" wrapText="1"/>
      <protection/>
    </xf>
    <xf numFmtId="0" fontId="2" fillId="47" borderId="10" xfId="0" applyFont="1" applyFill="1" applyBorder="1" applyAlignment="1" applyProtection="1">
      <alignment horizontal="center" vertical="center" wrapText="1"/>
      <protection/>
    </xf>
    <xf numFmtId="9" fontId="2" fillId="47" borderId="10" xfId="57" applyFont="1" applyFill="1" applyBorder="1" applyAlignment="1" applyProtection="1">
      <alignment horizontal="center" vertical="center" wrapText="1"/>
      <protection/>
    </xf>
    <xf numFmtId="0" fontId="2" fillId="47" borderId="18" xfId="0" applyFont="1" applyFill="1" applyBorder="1" applyAlignment="1" applyProtection="1">
      <alignment horizontal="center" vertical="center" wrapText="1"/>
      <protection/>
    </xf>
    <xf numFmtId="0" fontId="2" fillId="47" borderId="27" xfId="0" applyFont="1" applyFill="1" applyBorder="1" applyAlignment="1" applyProtection="1">
      <alignment horizontal="center" vertical="center" wrapText="1"/>
      <protection/>
    </xf>
    <xf numFmtId="9" fontId="2" fillId="47" borderId="10" xfId="0" applyNumberFormat="1" applyFont="1" applyFill="1" applyBorder="1" applyAlignment="1" applyProtection="1">
      <alignment horizontal="center" vertical="center" wrapText="1"/>
      <protection/>
    </xf>
    <xf numFmtId="9" fontId="2" fillId="47" borderId="10" xfId="0" applyNumberFormat="1" applyFont="1" applyFill="1" applyBorder="1" applyAlignment="1" applyProtection="1">
      <alignment horizontal="justify" vertical="center" wrapText="1"/>
      <protection/>
    </xf>
    <xf numFmtId="0" fontId="2" fillId="47" borderId="25" xfId="0" applyFont="1" applyFill="1" applyBorder="1" applyAlignment="1" applyProtection="1">
      <alignment vertical="center" wrapText="1"/>
      <protection/>
    </xf>
    <xf numFmtId="0" fontId="2" fillId="47" borderId="25" xfId="0" applyFont="1" applyFill="1" applyBorder="1" applyAlignment="1" applyProtection="1">
      <alignment horizontal="center" vertical="center" wrapText="1"/>
      <protection/>
    </xf>
    <xf numFmtId="0" fontId="2" fillId="47" borderId="32" xfId="0" applyFont="1" applyFill="1" applyBorder="1" applyAlignment="1" applyProtection="1">
      <alignment horizontal="center" vertical="center" wrapText="1"/>
      <protection/>
    </xf>
    <xf numFmtId="0" fontId="2" fillId="47" borderId="25" xfId="0" applyFont="1" applyFill="1" applyBorder="1" applyAlignment="1" applyProtection="1">
      <alignment horizontal="justify" vertical="center" wrapText="1"/>
      <protection/>
    </xf>
    <xf numFmtId="1" fontId="2" fillId="47" borderId="14" xfId="57" applyNumberFormat="1" applyFont="1" applyFill="1" applyBorder="1" applyAlignment="1" applyProtection="1">
      <alignment horizontal="center" vertical="center" wrapText="1"/>
      <protection/>
    </xf>
    <xf numFmtId="0" fontId="2" fillId="47" borderId="10" xfId="0" applyNumberFormat="1" applyFont="1" applyFill="1" applyBorder="1" applyAlignment="1" applyProtection="1">
      <alignment horizontal="justify" vertical="center" wrapText="1"/>
      <protection/>
    </xf>
    <xf numFmtId="0" fontId="2" fillId="47" borderId="10" xfId="0" applyNumberFormat="1" applyFont="1" applyFill="1" applyBorder="1" applyAlignment="1" applyProtection="1">
      <alignment horizontal="center" vertical="center" wrapText="1"/>
      <protection/>
    </xf>
    <xf numFmtId="9" fontId="10" fillId="47" borderId="10" xfId="0" applyNumberFormat="1" applyFont="1" applyFill="1" applyBorder="1" applyAlignment="1" applyProtection="1">
      <alignment horizontal="justify" vertical="center" wrapText="1"/>
      <protection/>
    </xf>
    <xf numFmtId="9" fontId="2" fillId="47" borderId="33" xfId="57" applyFont="1" applyFill="1" applyBorder="1" applyAlignment="1" applyProtection="1">
      <alignment horizontal="center" vertical="center" wrapText="1"/>
      <protection/>
    </xf>
    <xf numFmtId="1" fontId="2" fillId="47" borderId="34" xfId="57" applyNumberFormat="1" applyFont="1" applyFill="1" applyBorder="1" applyAlignment="1" applyProtection="1">
      <alignment horizontal="center" vertical="center" wrapText="1"/>
      <protection/>
    </xf>
    <xf numFmtId="1" fontId="2" fillId="47" borderId="35" xfId="57" applyNumberFormat="1" applyFont="1" applyFill="1" applyBorder="1" applyAlignment="1" applyProtection="1">
      <alignment horizontal="center" vertical="center" wrapText="1"/>
      <protection/>
    </xf>
    <xf numFmtId="1" fontId="2" fillId="47" borderId="21" xfId="57" applyNumberFormat="1" applyFont="1" applyFill="1" applyBorder="1" applyAlignment="1" applyProtection="1">
      <alignment horizontal="center" vertical="center" wrapText="1"/>
      <protection/>
    </xf>
    <xf numFmtId="1" fontId="2" fillId="48" borderId="29" xfId="0" applyNumberFormat="1" applyFont="1" applyFill="1" applyBorder="1" applyAlignment="1" applyProtection="1">
      <alignment horizontal="center" vertical="center"/>
      <protection/>
    </xf>
    <xf numFmtId="0" fontId="2" fillId="48" borderId="24" xfId="0" applyFont="1" applyFill="1" applyBorder="1" applyAlignment="1" applyProtection="1">
      <alignment horizontal="center" vertical="center" wrapText="1"/>
      <protection/>
    </xf>
    <xf numFmtId="0" fontId="2" fillId="48" borderId="24" xfId="0" applyFont="1" applyFill="1" applyBorder="1" applyAlignment="1" applyProtection="1">
      <alignment horizontal="justify" vertical="center" wrapText="1"/>
      <protection/>
    </xf>
    <xf numFmtId="9" fontId="2" fillId="48" borderId="24" xfId="0" applyNumberFormat="1" applyFont="1" applyFill="1" applyBorder="1" applyAlignment="1" applyProtection="1">
      <alignment horizontal="center" vertical="center" wrapText="1"/>
      <protection/>
    </xf>
    <xf numFmtId="0" fontId="2" fillId="48" borderId="30" xfId="0" applyFont="1" applyFill="1" applyBorder="1" applyAlignment="1" applyProtection="1">
      <alignment horizontal="center" vertical="center" wrapText="1"/>
      <protection/>
    </xf>
    <xf numFmtId="0" fontId="2" fillId="48" borderId="26" xfId="0" applyFont="1" applyFill="1" applyBorder="1" applyAlignment="1" applyProtection="1">
      <alignment horizontal="center" vertical="center" wrapText="1"/>
      <protection locked="0"/>
    </xf>
    <xf numFmtId="0" fontId="2" fillId="48" borderId="24" xfId="0" applyFont="1" applyFill="1" applyBorder="1" applyAlignment="1" applyProtection="1">
      <alignment horizontal="center" vertical="center" wrapText="1"/>
      <protection locked="0"/>
    </xf>
    <xf numFmtId="9" fontId="2" fillId="48" borderId="24" xfId="0" applyNumberFormat="1" applyFont="1" applyFill="1" applyBorder="1" applyAlignment="1" applyProtection="1">
      <alignment horizontal="center" vertical="center" wrapText="1"/>
      <protection locked="0"/>
    </xf>
    <xf numFmtId="9" fontId="2" fillId="48" borderId="24" xfId="0" applyNumberFormat="1" applyFont="1" applyFill="1" applyBorder="1" applyAlignment="1" applyProtection="1">
      <alignment horizontal="justify" vertical="center" wrapText="1"/>
      <protection locked="0"/>
    </xf>
    <xf numFmtId="1" fontId="2" fillId="48" borderId="14" xfId="0" applyNumberFormat="1" applyFont="1" applyFill="1" applyBorder="1" applyAlignment="1" applyProtection="1">
      <alignment horizontal="center" vertical="center"/>
      <protection/>
    </xf>
    <xf numFmtId="0" fontId="2" fillId="48" borderId="10" xfId="0" applyFont="1" applyFill="1" applyBorder="1" applyAlignment="1" applyProtection="1">
      <alignment horizontal="center" vertical="center" wrapText="1"/>
      <protection/>
    </xf>
    <xf numFmtId="0" fontId="2" fillId="48" borderId="10" xfId="0" applyFont="1" applyFill="1" applyBorder="1" applyAlignment="1" applyProtection="1">
      <alignment horizontal="justify" vertical="center" wrapText="1"/>
      <protection/>
    </xf>
    <xf numFmtId="9" fontId="2" fillId="48" borderId="10" xfId="0" applyNumberFormat="1" applyFont="1" applyFill="1" applyBorder="1" applyAlignment="1" applyProtection="1">
      <alignment horizontal="center" vertical="center" wrapText="1"/>
      <protection/>
    </xf>
    <xf numFmtId="0" fontId="2" fillId="48" borderId="18" xfId="0" applyFont="1" applyFill="1" applyBorder="1" applyAlignment="1" applyProtection="1">
      <alignment horizontal="center" vertical="center" wrapText="1"/>
      <protection/>
    </xf>
    <xf numFmtId="0" fontId="2" fillId="48" borderId="27" xfId="0" applyFont="1" applyFill="1" applyBorder="1" applyAlignment="1" applyProtection="1">
      <alignment horizontal="center" vertical="center" wrapText="1"/>
      <protection locked="0"/>
    </xf>
    <xf numFmtId="0" fontId="2" fillId="48" borderId="10" xfId="0" applyFont="1" applyFill="1" applyBorder="1" applyAlignment="1" applyProtection="1">
      <alignment horizontal="center" vertical="center" wrapText="1"/>
      <protection locked="0"/>
    </xf>
    <xf numFmtId="9" fontId="2" fillId="48" borderId="10" xfId="0" applyNumberFormat="1" applyFont="1" applyFill="1" applyBorder="1" applyAlignment="1" applyProtection="1">
      <alignment horizontal="center" vertical="center" wrapText="1"/>
      <protection locked="0"/>
    </xf>
    <xf numFmtId="9" fontId="2" fillId="48" borderId="10" xfId="0" applyNumberFormat="1" applyFont="1" applyFill="1" applyBorder="1" applyAlignment="1" applyProtection="1">
      <alignment horizontal="justify" vertical="center" wrapText="1"/>
      <protection locked="0"/>
    </xf>
    <xf numFmtId="0" fontId="2" fillId="48" borderId="10" xfId="0" applyFont="1" applyFill="1" applyBorder="1" applyAlignment="1" applyProtection="1">
      <alignment horizontal="left" vertical="center" wrapText="1"/>
      <protection/>
    </xf>
    <xf numFmtId="0" fontId="2" fillId="48" borderId="10" xfId="0" applyNumberFormat="1" applyFont="1" applyFill="1" applyBorder="1" applyAlignment="1" applyProtection="1">
      <alignment horizontal="justify" vertical="center" wrapText="1"/>
      <protection/>
    </xf>
    <xf numFmtId="0" fontId="2" fillId="48" borderId="10" xfId="0" applyNumberFormat="1" applyFont="1" applyFill="1" applyBorder="1" applyAlignment="1" applyProtection="1">
      <alignment horizontal="center" vertical="center" wrapText="1"/>
      <protection/>
    </xf>
    <xf numFmtId="9" fontId="7" fillId="48" borderId="10" xfId="0" applyNumberFormat="1" applyFont="1" applyFill="1" applyBorder="1" applyAlignment="1" applyProtection="1">
      <alignment horizontal="justify" vertical="center" wrapText="1"/>
      <protection locked="0"/>
    </xf>
    <xf numFmtId="1" fontId="2" fillId="48" borderId="15" xfId="0" applyNumberFormat="1" applyFont="1" applyFill="1" applyBorder="1" applyAlignment="1" applyProtection="1">
      <alignment horizontal="center" vertical="center"/>
      <protection/>
    </xf>
    <xf numFmtId="0" fontId="2" fillId="48" borderId="11" xfId="0" applyFont="1" applyFill="1" applyBorder="1" applyAlignment="1" applyProtection="1">
      <alignment horizontal="justify" vertical="center" wrapText="1"/>
      <protection/>
    </xf>
    <xf numFmtId="0" fontId="2" fillId="48" borderId="11" xfId="0" applyFont="1" applyFill="1" applyBorder="1" applyAlignment="1" applyProtection="1">
      <alignment horizontal="center" vertical="center" wrapText="1"/>
      <protection/>
    </xf>
    <xf numFmtId="9" fontId="2" fillId="48" borderId="11" xfId="0" applyNumberFormat="1" applyFont="1" applyFill="1" applyBorder="1" applyAlignment="1" applyProtection="1">
      <alignment horizontal="center" vertical="center" wrapText="1"/>
      <protection/>
    </xf>
    <xf numFmtId="0" fontId="2" fillId="48" borderId="19" xfId="0" applyFont="1" applyFill="1" applyBorder="1" applyAlignment="1" applyProtection="1">
      <alignment horizontal="center" vertical="center" wrapText="1"/>
      <protection/>
    </xf>
    <xf numFmtId="0" fontId="2" fillId="48" borderId="34" xfId="0" applyFont="1" applyFill="1" applyBorder="1" applyAlignment="1" applyProtection="1">
      <alignment horizontal="center" vertical="center" wrapText="1"/>
      <protection locked="0"/>
    </xf>
    <xf numFmtId="0" fontId="2" fillId="48" borderId="25" xfId="0" applyFont="1" applyFill="1" applyBorder="1" applyAlignment="1" applyProtection="1">
      <alignment horizontal="center" vertical="center" wrapText="1"/>
      <protection locked="0"/>
    </xf>
    <xf numFmtId="9" fontId="2" fillId="48" borderId="25" xfId="0" applyNumberFormat="1" applyFont="1" applyFill="1" applyBorder="1" applyAlignment="1" applyProtection="1">
      <alignment horizontal="center" vertical="center" wrapText="1"/>
      <protection locked="0"/>
    </xf>
    <xf numFmtId="1" fontId="2" fillId="29" borderId="29" xfId="0" applyNumberFormat="1" applyFont="1" applyFill="1" applyBorder="1" applyAlignment="1" applyProtection="1">
      <alignment horizontal="center" vertical="center"/>
      <protection/>
    </xf>
    <xf numFmtId="0" fontId="2" fillId="29" borderId="24" xfId="0" applyFont="1" applyFill="1" applyBorder="1" applyAlignment="1" applyProtection="1">
      <alignment horizontal="justify" vertical="center" wrapText="1"/>
      <protection/>
    </xf>
    <xf numFmtId="0" fontId="2" fillId="29" borderId="24" xfId="0" applyFont="1" applyFill="1" applyBorder="1" applyAlignment="1" applyProtection="1">
      <alignment horizontal="center" vertical="center" wrapText="1"/>
      <protection/>
    </xf>
    <xf numFmtId="9" fontId="2" fillId="29" borderId="24" xfId="0" applyNumberFormat="1" applyFont="1" applyFill="1" applyBorder="1" applyAlignment="1" applyProtection="1">
      <alignment horizontal="center" vertical="center" wrapText="1"/>
      <protection/>
    </xf>
    <xf numFmtId="0" fontId="2" fillId="29" borderId="30" xfId="0" applyFont="1" applyFill="1" applyBorder="1" applyAlignment="1" applyProtection="1">
      <alignment horizontal="center" vertical="center" wrapText="1"/>
      <protection/>
    </xf>
    <xf numFmtId="0" fontId="2" fillId="29" borderId="26" xfId="0" applyFont="1" applyFill="1" applyBorder="1" applyAlignment="1" applyProtection="1">
      <alignment horizontal="center" vertical="center" wrapText="1"/>
      <protection locked="0"/>
    </xf>
    <xf numFmtId="0" fontId="2" fillId="29" borderId="24" xfId="0" applyFont="1" applyFill="1" applyBorder="1" applyAlignment="1" applyProtection="1">
      <alignment horizontal="center" vertical="center" wrapText="1"/>
      <protection locked="0"/>
    </xf>
    <xf numFmtId="9" fontId="2" fillId="29" borderId="24" xfId="0" applyNumberFormat="1" applyFont="1" applyFill="1" applyBorder="1" applyAlignment="1" applyProtection="1">
      <alignment horizontal="center" vertical="center" wrapText="1"/>
      <protection locked="0"/>
    </xf>
    <xf numFmtId="1" fontId="2" fillId="29" borderId="14" xfId="0" applyNumberFormat="1" applyFont="1" applyFill="1" applyBorder="1" applyAlignment="1" applyProtection="1">
      <alignment horizontal="center" vertical="center"/>
      <protection/>
    </xf>
    <xf numFmtId="0" fontId="2" fillId="29" borderId="10" xfId="0" applyFont="1" applyFill="1" applyBorder="1" applyAlignment="1" applyProtection="1">
      <alignment horizontal="justify" vertical="center" wrapText="1"/>
      <protection/>
    </xf>
    <xf numFmtId="0" fontId="2" fillId="29" borderId="10" xfId="0" applyFont="1" applyFill="1" applyBorder="1" applyAlignment="1" applyProtection="1">
      <alignment horizontal="center" vertical="center" wrapText="1"/>
      <protection/>
    </xf>
    <xf numFmtId="9" fontId="2" fillId="29" borderId="10" xfId="0" applyNumberFormat="1" applyFont="1" applyFill="1" applyBorder="1" applyAlignment="1" applyProtection="1">
      <alignment horizontal="center" vertical="center" wrapText="1"/>
      <protection/>
    </xf>
    <xf numFmtId="0" fontId="2" fillId="29" borderId="18" xfId="0" applyFont="1" applyFill="1" applyBorder="1" applyAlignment="1" applyProtection="1">
      <alignment horizontal="center" vertical="center" wrapText="1"/>
      <protection/>
    </xf>
    <xf numFmtId="0" fontId="2" fillId="29" borderId="27" xfId="0" applyFont="1" applyFill="1" applyBorder="1" applyAlignment="1" applyProtection="1">
      <alignment horizontal="center" vertical="center" wrapText="1"/>
      <protection locked="0"/>
    </xf>
    <xf numFmtId="0" fontId="2" fillId="29" borderId="10" xfId="0" applyFont="1" applyFill="1" applyBorder="1" applyAlignment="1" applyProtection="1">
      <alignment horizontal="center" vertical="center" wrapText="1"/>
      <protection locked="0"/>
    </xf>
    <xf numFmtId="9" fontId="2" fillId="29" borderId="10" xfId="0" applyNumberFormat="1" applyFont="1" applyFill="1" applyBorder="1" applyAlignment="1" applyProtection="1">
      <alignment horizontal="center" vertical="center" wrapText="1"/>
      <protection locked="0"/>
    </xf>
    <xf numFmtId="0" fontId="2" fillId="29" borderId="10" xfId="0" applyNumberFormat="1" applyFont="1" applyFill="1" applyBorder="1" applyAlignment="1" applyProtection="1">
      <alignment horizontal="justify" vertical="center" wrapText="1"/>
      <protection/>
    </xf>
    <xf numFmtId="0" fontId="2" fillId="29" borderId="10" xfId="0" applyNumberFormat="1" applyFont="1" applyFill="1" applyBorder="1" applyAlignment="1" applyProtection="1">
      <alignment horizontal="center" vertical="center" wrapText="1"/>
      <protection/>
    </xf>
    <xf numFmtId="0" fontId="2" fillId="29" borderId="11" xfId="0" applyFont="1" applyFill="1" applyBorder="1" applyAlignment="1" applyProtection="1">
      <alignment horizontal="justify" vertical="center" wrapText="1"/>
      <protection/>
    </xf>
    <xf numFmtId="0" fontId="2" fillId="29" borderId="11" xfId="0" applyFont="1" applyFill="1" applyBorder="1" applyAlignment="1" applyProtection="1">
      <alignment horizontal="center" vertical="center" wrapText="1"/>
      <protection/>
    </xf>
    <xf numFmtId="9" fontId="2" fillId="29" borderId="11" xfId="0" applyNumberFormat="1" applyFont="1" applyFill="1" applyBorder="1" applyAlignment="1" applyProtection="1">
      <alignment horizontal="center" vertical="center" wrapText="1"/>
      <protection/>
    </xf>
    <xf numFmtId="0" fontId="2" fillId="29" borderId="19" xfId="0" applyFont="1" applyFill="1" applyBorder="1" applyAlignment="1" applyProtection="1">
      <alignment horizontal="center" vertical="center" wrapText="1"/>
      <protection/>
    </xf>
    <xf numFmtId="9" fontId="2" fillId="29" borderId="11" xfId="0" applyNumberFormat="1" applyFont="1" applyFill="1" applyBorder="1" applyAlignment="1" applyProtection="1">
      <alignment horizontal="center" vertical="center" wrapText="1"/>
      <protection locked="0"/>
    </xf>
    <xf numFmtId="0" fontId="2" fillId="49" borderId="13" xfId="0" applyFont="1" applyFill="1" applyBorder="1" applyAlignment="1" applyProtection="1">
      <alignment horizontal="center" vertical="center" wrapText="1"/>
      <protection/>
    </xf>
    <xf numFmtId="0" fontId="2" fillId="49" borderId="24" xfId="0" applyFont="1" applyFill="1" applyBorder="1" applyAlignment="1" applyProtection="1">
      <alignment horizontal="justify" vertical="center" wrapText="1"/>
      <protection/>
    </xf>
    <xf numFmtId="0" fontId="2" fillId="49" borderId="24" xfId="0" applyFont="1" applyFill="1" applyBorder="1" applyAlignment="1" applyProtection="1">
      <alignment horizontal="center" vertical="center" wrapText="1"/>
      <protection/>
    </xf>
    <xf numFmtId="9" fontId="2" fillId="49" borderId="24" xfId="0" applyNumberFormat="1" applyFont="1" applyFill="1" applyBorder="1" applyAlignment="1" applyProtection="1">
      <alignment horizontal="center" vertical="center" wrapText="1"/>
      <protection/>
    </xf>
    <xf numFmtId="0" fontId="2" fillId="49" borderId="30" xfId="0" applyFont="1" applyFill="1" applyBorder="1" applyAlignment="1" applyProtection="1">
      <alignment horizontal="center" vertical="center" wrapText="1"/>
      <protection/>
    </xf>
    <xf numFmtId="0" fontId="2" fillId="49" borderId="31" xfId="0" applyFont="1" applyFill="1" applyBorder="1" applyAlignment="1" applyProtection="1">
      <alignment horizontal="center" vertical="center" wrapText="1"/>
      <protection locked="0"/>
    </xf>
    <xf numFmtId="0" fontId="2" fillId="49" borderId="12" xfId="0" applyFont="1" applyFill="1" applyBorder="1" applyAlignment="1" applyProtection="1">
      <alignment horizontal="center" vertical="center" wrapText="1"/>
      <protection locked="0"/>
    </xf>
    <xf numFmtId="9" fontId="2" fillId="49" borderId="12" xfId="0" applyNumberFormat="1" applyFont="1" applyFill="1" applyBorder="1" applyAlignment="1" applyProtection="1">
      <alignment horizontal="center" vertical="center" wrapText="1"/>
      <protection locked="0"/>
    </xf>
    <xf numFmtId="0" fontId="2" fillId="49" borderId="14" xfId="0" applyFont="1" applyFill="1" applyBorder="1" applyAlignment="1" applyProtection="1">
      <alignment horizontal="center" vertical="center" wrapText="1"/>
      <protection/>
    </xf>
    <xf numFmtId="0" fontId="2" fillId="49" borderId="10" xfId="0" applyFont="1" applyFill="1" applyBorder="1" applyAlignment="1" applyProtection="1">
      <alignment horizontal="justify" vertical="center" wrapText="1"/>
      <protection/>
    </xf>
    <xf numFmtId="0" fontId="2" fillId="49" borderId="10" xfId="0" applyFont="1" applyFill="1" applyBorder="1" applyAlignment="1" applyProtection="1">
      <alignment horizontal="center" vertical="center" wrapText="1"/>
      <protection/>
    </xf>
    <xf numFmtId="9" fontId="2" fillId="49" borderId="10" xfId="0" applyNumberFormat="1" applyFont="1" applyFill="1" applyBorder="1" applyAlignment="1" applyProtection="1">
      <alignment horizontal="center" vertical="center" wrapText="1"/>
      <protection/>
    </xf>
    <xf numFmtId="0" fontId="2" fillId="49" borderId="18" xfId="0" applyFont="1" applyFill="1" applyBorder="1" applyAlignment="1" applyProtection="1">
      <alignment horizontal="center" vertical="center" wrapText="1"/>
      <protection/>
    </xf>
    <xf numFmtId="0" fontId="2" fillId="49" borderId="27" xfId="0" applyFont="1" applyFill="1" applyBorder="1" applyAlignment="1" applyProtection="1">
      <alignment horizontal="center" vertical="center" wrapText="1"/>
      <protection locked="0"/>
    </xf>
    <xf numFmtId="0" fontId="2" fillId="49" borderId="10" xfId="0" applyFont="1" applyFill="1" applyBorder="1" applyAlignment="1" applyProtection="1">
      <alignment horizontal="center" vertical="center" wrapText="1"/>
      <protection locked="0"/>
    </xf>
    <xf numFmtId="9" fontId="2" fillId="49" borderId="10" xfId="0" applyNumberFormat="1" applyFont="1" applyFill="1" applyBorder="1" applyAlignment="1" applyProtection="1">
      <alignment horizontal="center" vertical="center" wrapText="1"/>
      <protection locked="0"/>
    </xf>
    <xf numFmtId="49" fontId="2" fillId="49" borderId="10" xfId="0" applyNumberFormat="1" applyFont="1" applyFill="1" applyBorder="1" applyAlignment="1" applyProtection="1">
      <alignment horizontal="justify" vertical="center" wrapText="1"/>
      <protection/>
    </xf>
    <xf numFmtId="0" fontId="2" fillId="49" borderId="10" xfId="0" applyNumberFormat="1" applyFont="1" applyFill="1" applyBorder="1" applyAlignment="1" applyProtection="1">
      <alignment horizontal="justify" vertical="center" wrapText="1"/>
      <protection/>
    </xf>
    <xf numFmtId="0" fontId="2" fillId="49" borderId="10" xfId="0" applyNumberFormat="1" applyFont="1" applyFill="1" applyBorder="1" applyAlignment="1" applyProtection="1">
      <alignment horizontal="center" vertical="center" wrapText="1"/>
      <protection/>
    </xf>
    <xf numFmtId="0" fontId="2" fillId="49" borderId="15" xfId="0" applyFont="1" applyFill="1" applyBorder="1" applyAlignment="1" applyProtection="1">
      <alignment horizontal="center" vertical="center" wrapText="1"/>
      <protection/>
    </xf>
    <xf numFmtId="0" fontId="2" fillId="49" borderId="11" xfId="0" applyFont="1" applyFill="1" applyBorder="1" applyAlignment="1" applyProtection="1">
      <alignment horizontal="justify" vertical="center" wrapText="1"/>
      <protection/>
    </xf>
    <xf numFmtId="0" fontId="2" fillId="49" borderId="11" xfId="0" applyFont="1" applyFill="1" applyBorder="1" applyAlignment="1" applyProtection="1">
      <alignment horizontal="center" vertical="center" wrapText="1"/>
      <protection/>
    </xf>
    <xf numFmtId="9" fontId="2" fillId="49" borderId="11" xfId="0" applyNumberFormat="1" applyFont="1" applyFill="1" applyBorder="1" applyAlignment="1" applyProtection="1">
      <alignment horizontal="center" vertical="center" wrapText="1"/>
      <protection/>
    </xf>
    <xf numFmtId="0" fontId="2" fillId="49" borderId="19" xfId="0" applyFont="1" applyFill="1" applyBorder="1" applyAlignment="1" applyProtection="1">
      <alignment horizontal="center" vertical="center" wrapText="1"/>
      <protection/>
    </xf>
    <xf numFmtId="0" fontId="2" fillId="49" borderId="28" xfId="0" applyFont="1" applyFill="1" applyBorder="1" applyAlignment="1" applyProtection="1">
      <alignment horizontal="center" vertical="center" wrapText="1"/>
      <protection locked="0"/>
    </xf>
    <xf numFmtId="1" fontId="2" fillId="50" borderId="29" xfId="0" applyNumberFormat="1" applyFont="1" applyFill="1" applyBorder="1" applyAlignment="1" applyProtection="1">
      <alignment horizontal="center" vertical="center" wrapText="1"/>
      <protection/>
    </xf>
    <xf numFmtId="0" fontId="2" fillId="50" borderId="24" xfId="0" applyFont="1" applyFill="1" applyBorder="1" applyAlignment="1" applyProtection="1">
      <alignment horizontal="justify" vertical="center" wrapText="1"/>
      <protection/>
    </xf>
    <xf numFmtId="0" fontId="2" fillId="50" borderId="24" xfId="0" applyFont="1" applyFill="1" applyBorder="1" applyAlignment="1" applyProtection="1">
      <alignment horizontal="center" vertical="center" wrapText="1"/>
      <protection/>
    </xf>
    <xf numFmtId="9" fontId="2" fillId="50" borderId="24" xfId="0" applyNumberFormat="1" applyFont="1" applyFill="1" applyBorder="1" applyAlignment="1" applyProtection="1">
      <alignment horizontal="center" vertical="center" wrapText="1"/>
      <protection/>
    </xf>
    <xf numFmtId="0" fontId="2" fillId="50" borderId="30" xfId="0" applyFont="1" applyFill="1" applyBorder="1" applyAlignment="1" applyProtection="1">
      <alignment horizontal="center" vertical="center" wrapText="1"/>
      <protection/>
    </xf>
    <xf numFmtId="0" fontId="2" fillId="50" borderId="26" xfId="0" applyFont="1" applyFill="1" applyBorder="1" applyAlignment="1" applyProtection="1">
      <alignment horizontal="center" vertical="center" wrapText="1"/>
      <protection locked="0"/>
    </xf>
    <xf numFmtId="0" fontId="2" fillId="50" borderId="24" xfId="0" applyFont="1" applyFill="1" applyBorder="1" applyAlignment="1" applyProtection="1">
      <alignment horizontal="center" vertical="center" wrapText="1"/>
      <protection locked="0"/>
    </xf>
    <xf numFmtId="9" fontId="2" fillId="50" borderId="24" xfId="0" applyNumberFormat="1" applyFont="1" applyFill="1" applyBorder="1" applyAlignment="1" applyProtection="1">
      <alignment horizontal="center" vertical="center" wrapText="1"/>
      <protection locked="0"/>
    </xf>
    <xf numFmtId="1" fontId="2" fillId="50" borderId="14" xfId="0" applyNumberFormat="1" applyFont="1" applyFill="1" applyBorder="1" applyAlignment="1" applyProtection="1">
      <alignment horizontal="center" vertical="center" wrapText="1"/>
      <protection/>
    </xf>
    <xf numFmtId="0" fontId="2" fillId="50" borderId="10" xfId="0" applyFont="1" applyFill="1" applyBorder="1" applyAlignment="1" applyProtection="1">
      <alignment horizontal="justify" vertical="center" wrapText="1"/>
      <protection/>
    </xf>
    <xf numFmtId="0" fontId="2" fillId="50" borderId="10" xfId="0" applyFont="1" applyFill="1" applyBorder="1" applyAlignment="1" applyProtection="1">
      <alignment horizontal="center" vertical="center" wrapText="1"/>
      <protection/>
    </xf>
    <xf numFmtId="9" fontId="2" fillId="50" borderId="10" xfId="0" applyNumberFormat="1" applyFont="1" applyFill="1" applyBorder="1" applyAlignment="1" applyProtection="1">
      <alignment horizontal="center" vertical="center" wrapText="1"/>
      <protection/>
    </xf>
    <xf numFmtId="0" fontId="2" fillId="50" borderId="18" xfId="0" applyFont="1" applyFill="1" applyBorder="1" applyAlignment="1" applyProtection="1">
      <alignment horizontal="center" vertical="center" wrapText="1"/>
      <protection/>
    </xf>
    <xf numFmtId="0" fontId="2" fillId="50" borderId="27" xfId="0" applyFont="1" applyFill="1" applyBorder="1" applyAlignment="1" applyProtection="1">
      <alignment horizontal="center" vertical="center" wrapText="1"/>
      <protection locked="0"/>
    </xf>
    <xf numFmtId="0" fontId="2" fillId="50" borderId="10" xfId="0" applyFont="1" applyFill="1" applyBorder="1" applyAlignment="1" applyProtection="1">
      <alignment horizontal="center" vertical="center" wrapText="1"/>
      <protection locked="0"/>
    </xf>
    <xf numFmtId="9" fontId="2" fillId="50" borderId="10" xfId="0" applyNumberFormat="1" applyFont="1" applyFill="1" applyBorder="1" applyAlignment="1" applyProtection="1">
      <alignment horizontal="center" vertical="center" wrapText="1"/>
      <protection locked="0"/>
    </xf>
    <xf numFmtId="0" fontId="2" fillId="50" borderId="10" xfId="0" applyNumberFormat="1" applyFont="1" applyFill="1" applyBorder="1" applyAlignment="1" applyProtection="1">
      <alignment horizontal="justify" vertical="center" wrapText="1"/>
      <protection/>
    </xf>
    <xf numFmtId="0" fontId="2" fillId="50" borderId="10" xfId="0" applyNumberFormat="1" applyFont="1" applyFill="1" applyBorder="1" applyAlignment="1" applyProtection="1">
      <alignment horizontal="center" vertical="center" wrapText="1"/>
      <protection/>
    </xf>
    <xf numFmtId="9" fontId="2" fillId="50" borderId="10" xfId="0" applyNumberFormat="1" applyFont="1" applyFill="1" applyBorder="1" applyAlignment="1" applyProtection="1">
      <alignment horizontal="left" vertical="center" wrapText="1"/>
      <protection locked="0"/>
    </xf>
    <xf numFmtId="1" fontId="2" fillId="50" borderId="15" xfId="0" applyNumberFormat="1" applyFont="1" applyFill="1" applyBorder="1" applyAlignment="1" applyProtection="1">
      <alignment horizontal="center" vertical="center" wrapText="1"/>
      <protection/>
    </xf>
    <xf numFmtId="0" fontId="2" fillId="50" borderId="11" xfId="0" applyFont="1" applyFill="1" applyBorder="1" applyAlignment="1" applyProtection="1">
      <alignment horizontal="justify" vertical="center" wrapText="1"/>
      <protection/>
    </xf>
    <xf numFmtId="0" fontId="2" fillId="50" borderId="11" xfId="0" applyFont="1" applyFill="1" applyBorder="1" applyAlignment="1" applyProtection="1">
      <alignment horizontal="center" vertical="center" wrapText="1"/>
      <protection/>
    </xf>
    <xf numFmtId="9" fontId="2" fillId="50" borderId="11" xfId="0" applyNumberFormat="1" applyFont="1" applyFill="1" applyBorder="1" applyAlignment="1" applyProtection="1">
      <alignment horizontal="center" vertical="center" wrapText="1"/>
      <protection/>
    </xf>
    <xf numFmtId="0" fontId="2" fillId="50" borderId="19" xfId="0" applyFont="1" applyFill="1" applyBorder="1" applyAlignment="1" applyProtection="1">
      <alignment horizontal="center" vertical="center" wrapText="1"/>
      <protection/>
    </xf>
    <xf numFmtId="0" fontId="2" fillId="50" borderId="28" xfId="0" applyFont="1" applyFill="1" applyBorder="1" applyAlignment="1" applyProtection="1">
      <alignment horizontal="center" vertical="center" wrapText="1"/>
      <protection locked="0"/>
    </xf>
    <xf numFmtId="0" fontId="2" fillId="50" borderId="11" xfId="0" applyFont="1" applyFill="1" applyBorder="1" applyAlignment="1" applyProtection="1">
      <alignment horizontal="center" vertical="center" wrapText="1"/>
      <protection locked="0"/>
    </xf>
    <xf numFmtId="0" fontId="2" fillId="48" borderId="26" xfId="0" applyFont="1" applyFill="1" applyBorder="1" applyAlignment="1" applyProtection="1">
      <alignment horizontal="center" vertical="center" wrapText="1"/>
      <protection/>
    </xf>
    <xf numFmtId="0" fontId="4" fillId="48" borderId="24" xfId="0" applyFont="1" applyFill="1" applyBorder="1" applyAlignment="1" applyProtection="1">
      <alignment horizontal="center" vertical="center" wrapText="1"/>
      <protection/>
    </xf>
    <xf numFmtId="0" fontId="2" fillId="48" borderId="27" xfId="0" applyFont="1" applyFill="1" applyBorder="1" applyAlignment="1" applyProtection="1">
      <alignment horizontal="center" vertical="center" wrapText="1"/>
      <protection/>
    </xf>
    <xf numFmtId="0" fontId="4" fillId="48" borderId="10" xfId="0" applyFont="1" applyFill="1" applyBorder="1" applyAlignment="1" applyProtection="1">
      <alignment horizontal="center" vertical="center" wrapText="1"/>
      <protection/>
    </xf>
    <xf numFmtId="9" fontId="2" fillId="48" borderId="10" xfId="0" applyNumberFormat="1" applyFont="1" applyFill="1" applyBorder="1" applyAlignment="1" applyProtection="1">
      <alignment horizontal="justify" vertical="center" wrapText="1"/>
      <protection/>
    </xf>
    <xf numFmtId="0" fontId="2" fillId="42" borderId="10" xfId="0" applyFont="1" applyFill="1" applyBorder="1" applyAlignment="1" applyProtection="1">
      <alignment/>
      <protection/>
    </xf>
    <xf numFmtId="0" fontId="2" fillId="33" borderId="10" xfId="0" applyFont="1" applyFill="1" applyBorder="1" applyAlignment="1" applyProtection="1">
      <alignment/>
      <protection/>
    </xf>
    <xf numFmtId="0" fontId="7" fillId="45" borderId="36" xfId="0" applyFont="1" applyFill="1" applyBorder="1" applyAlignment="1" applyProtection="1">
      <alignment horizontal="justify" vertical="center" wrapText="1"/>
      <protection locked="0"/>
    </xf>
    <xf numFmtId="0" fontId="7" fillId="45" borderId="37" xfId="0" applyFont="1" applyFill="1" applyBorder="1" applyAlignment="1" applyProtection="1">
      <alignment horizontal="justify" vertical="center" wrapText="1"/>
      <protection locked="0"/>
    </xf>
    <xf numFmtId="9" fontId="2" fillId="45" borderId="18" xfId="0" applyNumberFormat="1" applyFont="1" applyFill="1" applyBorder="1" applyAlignment="1" applyProtection="1">
      <alignment horizontal="center" vertical="center" wrapText="1"/>
      <protection locked="0"/>
    </xf>
    <xf numFmtId="0" fontId="7" fillId="45" borderId="38" xfId="0" applyFont="1" applyFill="1" applyBorder="1" applyAlignment="1" applyProtection="1">
      <alignment horizontal="justify" vertical="center" wrapText="1"/>
      <protection locked="0"/>
    </xf>
    <xf numFmtId="9" fontId="2" fillId="45" borderId="19" xfId="0" applyNumberFormat="1" applyFont="1" applyFill="1" applyBorder="1" applyAlignment="1" applyProtection="1">
      <alignment horizontal="center" vertical="center" wrapText="1"/>
      <protection locked="0"/>
    </xf>
    <xf numFmtId="0" fontId="2" fillId="45" borderId="10" xfId="0" applyFont="1" applyFill="1" applyBorder="1" applyAlignment="1" applyProtection="1">
      <alignment/>
      <protection/>
    </xf>
    <xf numFmtId="0" fontId="2" fillId="46" borderId="10" xfId="0" applyFont="1" applyFill="1" applyBorder="1" applyAlignment="1" applyProtection="1">
      <alignment/>
      <protection/>
    </xf>
    <xf numFmtId="0" fontId="2" fillId="47" borderId="10" xfId="0" applyFont="1" applyFill="1" applyBorder="1" applyAlignment="1" applyProtection="1">
      <alignment/>
      <protection/>
    </xf>
    <xf numFmtId="0" fontId="2" fillId="48" borderId="10" xfId="0" applyFont="1" applyFill="1" applyBorder="1" applyAlignment="1" applyProtection="1">
      <alignment/>
      <protection/>
    </xf>
    <xf numFmtId="0" fontId="2" fillId="29" borderId="10" xfId="0" applyFont="1" applyFill="1" applyBorder="1" applyAlignment="1" applyProtection="1">
      <alignment/>
      <protection/>
    </xf>
    <xf numFmtId="0" fontId="2" fillId="49" borderId="10" xfId="0" applyFont="1" applyFill="1" applyBorder="1" applyAlignment="1" applyProtection="1">
      <alignment/>
      <protection/>
    </xf>
    <xf numFmtId="0" fontId="2" fillId="50" borderId="10" xfId="0" applyFont="1" applyFill="1" applyBorder="1" applyAlignment="1" applyProtection="1">
      <alignment/>
      <protection/>
    </xf>
    <xf numFmtId="0" fontId="12" fillId="34" borderId="39" xfId="0" applyFont="1" applyFill="1" applyBorder="1" applyAlignment="1" applyProtection="1">
      <alignment horizontal="center" vertical="center" textRotation="255" wrapText="1"/>
      <protection/>
    </xf>
    <xf numFmtId="9" fontId="2" fillId="34" borderId="40" xfId="0" applyNumberFormat="1" applyFont="1" applyFill="1" applyBorder="1" applyAlignment="1" applyProtection="1">
      <alignment horizontal="center" vertical="center" wrapText="1"/>
      <protection/>
    </xf>
    <xf numFmtId="9" fontId="2" fillId="34" borderId="33" xfId="0" applyNumberFormat="1" applyFont="1" applyFill="1" applyBorder="1" applyAlignment="1" applyProtection="1">
      <alignment vertical="center" wrapText="1"/>
      <protection locked="0"/>
    </xf>
    <xf numFmtId="9" fontId="2" fillId="34" borderId="32" xfId="0" applyNumberFormat="1" applyFont="1" applyFill="1" applyBorder="1" applyAlignment="1" applyProtection="1">
      <alignment vertical="center" wrapText="1"/>
      <protection/>
    </xf>
    <xf numFmtId="9" fontId="2" fillId="42" borderId="25" xfId="0" applyNumberFormat="1" applyFont="1" applyFill="1" applyBorder="1" applyAlignment="1" applyProtection="1">
      <alignment horizontal="justify" vertical="center" wrapText="1"/>
      <protection locked="0"/>
    </xf>
    <xf numFmtId="9" fontId="2" fillId="42" borderId="40" xfId="0" applyNumberFormat="1"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locked="0"/>
    </xf>
    <xf numFmtId="9" fontId="7" fillId="33" borderId="41" xfId="0" applyNumberFormat="1" applyFont="1" applyFill="1" applyBorder="1" applyAlignment="1" applyProtection="1">
      <alignment horizontal="justify" vertical="center" wrapText="1"/>
      <protection locked="0"/>
    </xf>
    <xf numFmtId="0" fontId="2" fillId="33" borderId="12" xfId="0" applyFont="1" applyFill="1" applyBorder="1" applyAlignment="1" applyProtection="1">
      <alignment horizontal="center"/>
      <protection/>
    </xf>
    <xf numFmtId="9" fontId="2" fillId="33" borderId="40" xfId="0" applyNumberFormat="1" applyFont="1" applyFill="1" applyBorder="1" applyAlignment="1" applyProtection="1">
      <alignment horizontal="center" vertical="center" wrapText="1"/>
      <protection/>
    </xf>
    <xf numFmtId="9" fontId="2" fillId="45" borderId="42" xfId="0" applyNumberFormat="1" applyFont="1" applyFill="1" applyBorder="1" applyAlignment="1" applyProtection="1">
      <alignment horizontal="center" vertical="center" wrapText="1"/>
      <protection locked="0"/>
    </xf>
    <xf numFmtId="0" fontId="12" fillId="45" borderId="43" xfId="0" applyFont="1" applyFill="1" applyBorder="1" applyAlignment="1" applyProtection="1">
      <alignment horizontal="center" vertical="center" textRotation="255"/>
      <protection/>
    </xf>
    <xf numFmtId="9" fontId="2" fillId="45" borderId="40" xfId="0" applyNumberFormat="1" applyFont="1" applyFill="1" applyBorder="1" applyAlignment="1" applyProtection="1">
      <alignment horizontal="center" vertical="center" wrapText="1"/>
      <protection/>
    </xf>
    <xf numFmtId="0" fontId="3" fillId="33" borderId="44" xfId="0" applyFont="1" applyFill="1" applyBorder="1" applyAlignment="1" applyProtection="1">
      <alignment horizontal="center" vertical="center" textRotation="255"/>
      <protection/>
    </xf>
    <xf numFmtId="0" fontId="12" fillId="33" borderId="43" xfId="0" applyFont="1" applyFill="1" applyBorder="1" applyAlignment="1" applyProtection="1">
      <alignment horizontal="center" vertical="center" textRotation="255"/>
      <protection/>
    </xf>
    <xf numFmtId="9" fontId="3" fillId="33" borderId="45" xfId="0" applyNumberFormat="1" applyFont="1" applyFill="1" applyBorder="1" applyAlignment="1" applyProtection="1">
      <alignment vertical="center" wrapText="1"/>
      <protection/>
    </xf>
    <xf numFmtId="9" fontId="2" fillId="46" borderId="12" xfId="0" applyNumberFormat="1" applyFont="1" applyFill="1" applyBorder="1" applyAlignment="1" applyProtection="1">
      <alignment horizontal="center" vertical="center" wrapText="1"/>
      <protection locked="0"/>
    </xf>
    <xf numFmtId="0" fontId="12" fillId="46" borderId="43" xfId="0" applyFont="1" applyFill="1" applyBorder="1" applyAlignment="1" applyProtection="1">
      <alignment horizontal="center" vertical="center" textRotation="255" wrapText="1"/>
      <protection/>
    </xf>
    <xf numFmtId="9" fontId="2" fillId="46" borderId="40" xfId="0" applyNumberFormat="1" applyFont="1" applyFill="1" applyBorder="1" applyAlignment="1" applyProtection="1">
      <alignment horizontal="center" vertical="center" wrapText="1"/>
      <protection/>
    </xf>
    <xf numFmtId="9" fontId="2" fillId="40" borderId="33" xfId="0" applyNumberFormat="1" applyFont="1" applyFill="1" applyBorder="1" applyAlignment="1" applyProtection="1">
      <alignment horizontal="center" vertical="center" wrapText="1"/>
      <protection/>
    </xf>
    <xf numFmtId="0" fontId="2" fillId="40" borderId="25" xfId="0" applyFont="1" applyFill="1" applyBorder="1" applyAlignment="1" applyProtection="1">
      <alignment/>
      <protection/>
    </xf>
    <xf numFmtId="0" fontId="12" fillId="40" borderId="43" xfId="0" applyFont="1" applyFill="1" applyBorder="1" applyAlignment="1" applyProtection="1">
      <alignment horizontal="center" vertical="center" textRotation="255" wrapText="1"/>
      <protection/>
    </xf>
    <xf numFmtId="9" fontId="2" fillId="40" borderId="40" xfId="0" applyNumberFormat="1" applyFont="1" applyFill="1" applyBorder="1" applyAlignment="1" applyProtection="1">
      <alignment horizontal="center" vertical="center" wrapText="1"/>
      <protection/>
    </xf>
    <xf numFmtId="0" fontId="2" fillId="47" borderId="12" xfId="0" applyFont="1" applyFill="1" applyBorder="1" applyAlignment="1" applyProtection="1">
      <alignment horizontal="justify" vertical="center" wrapText="1"/>
      <protection/>
    </xf>
    <xf numFmtId="9" fontId="12" fillId="47" borderId="43" xfId="57" applyFont="1" applyFill="1" applyBorder="1" applyAlignment="1" applyProtection="1">
      <alignment horizontal="center" vertical="center" textRotation="255" wrapText="1"/>
      <protection/>
    </xf>
    <xf numFmtId="9" fontId="2" fillId="47" borderId="40" xfId="0" applyNumberFormat="1" applyFont="1" applyFill="1" applyBorder="1" applyAlignment="1" applyProtection="1">
      <alignment horizontal="center" vertical="center" wrapText="1"/>
      <protection/>
    </xf>
    <xf numFmtId="9" fontId="2" fillId="48" borderId="25" xfId="0" applyNumberFormat="1" applyFont="1" applyFill="1" applyBorder="1" applyAlignment="1" applyProtection="1">
      <alignment horizontal="justify" vertical="center" wrapText="1"/>
      <protection locked="0"/>
    </xf>
    <xf numFmtId="9" fontId="2" fillId="29" borderId="33" xfId="0" applyNumberFormat="1" applyFont="1" applyFill="1" applyBorder="1" applyAlignment="1" applyProtection="1">
      <alignment horizontal="center" vertical="center" wrapText="1"/>
      <protection locked="0"/>
    </xf>
    <xf numFmtId="0" fontId="12" fillId="29" borderId="43" xfId="0" applyFont="1" applyFill="1" applyBorder="1" applyAlignment="1" applyProtection="1">
      <alignment horizontal="center" vertical="center" textRotation="255"/>
      <protection/>
    </xf>
    <xf numFmtId="9" fontId="2" fillId="29" borderId="40" xfId="0" applyNumberFormat="1" applyFont="1" applyFill="1" applyBorder="1" applyAlignment="1" applyProtection="1">
      <alignment horizontal="center" vertical="center" wrapText="1"/>
      <protection/>
    </xf>
    <xf numFmtId="0" fontId="12" fillId="49" borderId="43" xfId="0" applyFont="1" applyFill="1" applyBorder="1" applyAlignment="1" applyProtection="1">
      <alignment horizontal="center" vertical="center" textRotation="255"/>
      <protection/>
    </xf>
    <xf numFmtId="9" fontId="2" fillId="49" borderId="40" xfId="0" applyNumberFormat="1" applyFont="1" applyFill="1" applyBorder="1" applyAlignment="1" applyProtection="1">
      <alignment horizontal="center" vertical="center" wrapText="1"/>
      <protection/>
    </xf>
    <xf numFmtId="0" fontId="2" fillId="51" borderId="24" xfId="0" applyFont="1" applyFill="1" applyBorder="1" applyAlignment="1" applyProtection="1">
      <alignment horizontal="justify" vertical="center" wrapText="1"/>
      <protection/>
    </xf>
    <xf numFmtId="0" fontId="2" fillId="51" borderId="24" xfId="0" applyFont="1" applyFill="1" applyBorder="1" applyAlignment="1" applyProtection="1">
      <alignment horizontal="center" vertical="center" wrapText="1"/>
      <protection/>
    </xf>
    <xf numFmtId="9" fontId="2" fillId="51" borderId="24" xfId="0" applyNumberFormat="1" applyFont="1" applyFill="1" applyBorder="1" applyAlignment="1" applyProtection="1">
      <alignment horizontal="center" vertical="center" wrapText="1"/>
      <protection/>
    </xf>
    <xf numFmtId="0" fontId="2" fillId="51" borderId="30" xfId="0" applyFont="1" applyFill="1" applyBorder="1" applyAlignment="1" applyProtection="1">
      <alignment horizontal="center" vertical="center" wrapText="1"/>
      <protection/>
    </xf>
    <xf numFmtId="0" fontId="2" fillId="51" borderId="26" xfId="0" applyFont="1" applyFill="1" applyBorder="1" applyAlignment="1" applyProtection="1">
      <alignment horizontal="center" vertical="center" wrapText="1"/>
      <protection locked="0"/>
    </xf>
    <xf numFmtId="0" fontId="2" fillId="51" borderId="24" xfId="0" applyFont="1" applyFill="1" applyBorder="1" applyAlignment="1" applyProtection="1">
      <alignment horizontal="center" vertical="center" wrapText="1"/>
      <protection locked="0"/>
    </xf>
    <xf numFmtId="9" fontId="2" fillId="51" borderId="24" xfId="0" applyNumberFormat="1" applyFont="1" applyFill="1" applyBorder="1" applyAlignment="1" applyProtection="1">
      <alignment horizontal="center" vertical="center" wrapText="1"/>
      <protection locked="0"/>
    </xf>
    <xf numFmtId="9" fontId="2" fillId="51" borderId="10" xfId="0" applyNumberFormat="1" applyFont="1" applyFill="1" applyBorder="1" applyAlignment="1" applyProtection="1">
      <alignment horizontal="justify" vertical="center" wrapText="1"/>
      <protection locked="0"/>
    </xf>
    <xf numFmtId="0" fontId="2" fillId="51" borderId="10" xfId="0" applyFont="1" applyFill="1" applyBorder="1" applyAlignment="1" applyProtection="1">
      <alignment horizontal="justify" vertical="center" wrapText="1"/>
      <protection/>
    </xf>
    <xf numFmtId="0" fontId="2" fillId="51" borderId="10" xfId="0" applyFont="1" applyFill="1" applyBorder="1" applyAlignment="1" applyProtection="1">
      <alignment horizontal="center" vertical="center" wrapText="1"/>
      <protection/>
    </xf>
    <xf numFmtId="9" fontId="2" fillId="51" borderId="10" xfId="0" applyNumberFormat="1" applyFont="1" applyFill="1" applyBorder="1" applyAlignment="1" applyProtection="1">
      <alignment horizontal="center" vertical="center" wrapText="1"/>
      <protection/>
    </xf>
    <xf numFmtId="0" fontId="2" fillId="51" borderId="18" xfId="0" applyFont="1" applyFill="1" applyBorder="1" applyAlignment="1" applyProtection="1">
      <alignment horizontal="center" vertical="center" wrapText="1"/>
      <protection/>
    </xf>
    <xf numFmtId="9" fontId="2" fillId="51" borderId="10" xfId="0" applyNumberFormat="1" applyFont="1" applyFill="1" applyBorder="1" applyAlignment="1" applyProtection="1">
      <alignment horizontal="center" vertical="center" wrapText="1"/>
      <protection locked="0"/>
    </xf>
    <xf numFmtId="0" fontId="2" fillId="51" borderId="27" xfId="0" applyFont="1" applyFill="1" applyBorder="1" applyAlignment="1" applyProtection="1">
      <alignment horizontal="center" vertical="center" wrapText="1"/>
      <protection locked="0"/>
    </xf>
    <xf numFmtId="0" fontId="2" fillId="51" borderId="10" xfId="0" applyFont="1" applyFill="1" applyBorder="1" applyAlignment="1" applyProtection="1">
      <alignment horizontal="center" vertical="center" wrapText="1"/>
      <protection locked="0"/>
    </xf>
    <xf numFmtId="0" fontId="3" fillId="51" borderId="14" xfId="0" applyFont="1" applyFill="1" applyBorder="1" applyAlignment="1" applyProtection="1">
      <alignment horizontal="center" vertical="center" wrapText="1"/>
      <protection/>
    </xf>
    <xf numFmtId="0" fontId="7" fillId="51" borderId="10" xfId="0" applyFont="1" applyFill="1" applyBorder="1" applyAlignment="1" applyProtection="1">
      <alignment horizontal="justify" vertical="center" wrapText="1"/>
      <protection locked="0"/>
    </xf>
    <xf numFmtId="0" fontId="2" fillId="51" borderId="10" xfId="0" applyFont="1" applyFill="1" applyBorder="1" applyAlignment="1" applyProtection="1">
      <alignment vertical="center" wrapText="1"/>
      <protection/>
    </xf>
    <xf numFmtId="0" fontId="2" fillId="51" borderId="10" xfId="0" applyNumberFormat="1" applyFont="1" applyFill="1" applyBorder="1" applyAlignment="1" applyProtection="1">
      <alignment horizontal="justify" vertical="center" wrapText="1"/>
      <protection/>
    </xf>
    <xf numFmtId="0" fontId="2" fillId="51" borderId="10" xfId="0" applyNumberFormat="1" applyFont="1" applyFill="1" applyBorder="1" applyAlignment="1" applyProtection="1">
      <alignment horizontal="center" vertical="center" wrapText="1"/>
      <protection/>
    </xf>
    <xf numFmtId="0" fontId="2" fillId="51" borderId="11" xfId="0" applyFont="1" applyFill="1" applyBorder="1" applyAlignment="1" applyProtection="1">
      <alignment horizontal="justify" vertical="center" wrapText="1"/>
      <protection/>
    </xf>
    <xf numFmtId="0" fontId="2" fillId="51" borderId="11" xfId="0" applyFont="1" applyFill="1" applyBorder="1" applyAlignment="1" applyProtection="1">
      <alignment horizontal="center" vertical="center" wrapText="1"/>
      <protection/>
    </xf>
    <xf numFmtId="9" fontId="2" fillId="51" borderId="11" xfId="0" applyNumberFormat="1" applyFont="1" applyFill="1" applyBorder="1" applyAlignment="1" applyProtection="1">
      <alignment horizontal="center" vertical="center" wrapText="1"/>
      <protection/>
    </xf>
    <xf numFmtId="0" fontId="2" fillId="51" borderId="19" xfId="0" applyFont="1" applyFill="1" applyBorder="1" applyAlignment="1" applyProtection="1">
      <alignment horizontal="center" vertical="center" wrapText="1"/>
      <protection/>
    </xf>
    <xf numFmtId="0" fontId="11" fillId="51" borderId="46" xfId="0" applyFont="1" applyFill="1" applyBorder="1" applyAlignment="1" applyProtection="1">
      <alignment horizontal="center" vertical="center"/>
      <protection locked="0"/>
    </xf>
    <xf numFmtId="9" fontId="2" fillId="50" borderId="25" xfId="0" applyNumberFormat="1" applyFont="1" applyFill="1" applyBorder="1" applyAlignment="1" applyProtection="1">
      <alignment horizontal="center" vertical="center" wrapText="1"/>
      <protection locked="0"/>
    </xf>
    <xf numFmtId="0" fontId="12" fillId="50" borderId="43" xfId="0" applyFont="1" applyFill="1" applyBorder="1" applyAlignment="1" applyProtection="1">
      <alignment horizontal="center" vertical="center" textRotation="255" wrapText="1"/>
      <protection/>
    </xf>
    <xf numFmtId="0" fontId="12" fillId="51" borderId="43" xfId="0" applyFont="1" applyFill="1" applyBorder="1" applyAlignment="1" applyProtection="1">
      <alignment horizontal="center" vertical="center" textRotation="255" wrapText="1"/>
      <protection/>
    </xf>
    <xf numFmtId="9" fontId="2" fillId="51" borderId="40" xfId="0" applyNumberFormat="1" applyFont="1" applyFill="1" applyBorder="1" applyAlignment="1" applyProtection="1">
      <alignment horizontal="center" vertical="center" wrapText="1"/>
      <protection/>
    </xf>
    <xf numFmtId="9" fontId="2" fillId="51" borderId="12" xfId="0" applyNumberFormat="1" applyFont="1" applyFill="1" applyBorder="1" applyAlignment="1" applyProtection="1">
      <alignment horizontal="center" vertical="center" wrapText="1"/>
      <protection locked="0"/>
    </xf>
    <xf numFmtId="0" fontId="4" fillId="51" borderId="18" xfId="0" applyFont="1" applyFill="1" applyBorder="1" applyAlignment="1" applyProtection="1">
      <alignment horizontal="center" vertical="center" wrapText="1"/>
      <protection locked="0"/>
    </xf>
    <xf numFmtId="0" fontId="57" fillId="44" borderId="18" xfId="0" applyFont="1" applyFill="1" applyBorder="1" applyAlignment="1" applyProtection="1">
      <alignment horizontal="center" vertical="center" wrapText="1"/>
      <protection locked="0"/>
    </xf>
    <xf numFmtId="9" fontId="2" fillId="48" borderId="12" xfId="0" applyNumberFormat="1" applyFont="1" applyFill="1" applyBorder="1" applyAlignment="1" applyProtection="1">
      <alignment horizontal="justify" vertical="center" wrapText="1"/>
      <protection/>
    </xf>
    <xf numFmtId="0" fontId="2" fillId="51" borderId="10" xfId="0" applyFont="1" applyFill="1" applyBorder="1" applyAlignment="1" applyProtection="1">
      <alignment/>
      <protection/>
    </xf>
    <xf numFmtId="9" fontId="2" fillId="48" borderId="40" xfId="0" applyNumberFormat="1" applyFont="1" applyFill="1" applyBorder="1" applyAlignment="1" applyProtection="1">
      <alignment horizontal="center" vertical="center" wrapText="1"/>
      <protection/>
    </xf>
    <xf numFmtId="1" fontId="2" fillId="48" borderId="47" xfId="0" applyNumberFormat="1" applyFont="1" applyFill="1" applyBorder="1" applyAlignment="1" applyProtection="1">
      <alignment horizontal="center" vertical="center"/>
      <protection/>
    </xf>
    <xf numFmtId="0" fontId="2" fillId="48" borderId="25" xfId="0" applyFont="1" applyFill="1" applyBorder="1" applyAlignment="1" applyProtection="1">
      <alignment horizontal="justify" vertical="center" wrapText="1"/>
      <protection/>
    </xf>
    <xf numFmtId="0" fontId="2" fillId="48" borderId="25" xfId="0" applyFont="1" applyFill="1" applyBorder="1" applyAlignment="1" applyProtection="1">
      <alignment horizontal="center" vertical="center" wrapText="1"/>
      <protection/>
    </xf>
    <xf numFmtId="9" fontId="2" fillId="48" borderId="25" xfId="0" applyNumberFormat="1" applyFont="1" applyFill="1" applyBorder="1" applyAlignment="1" applyProtection="1">
      <alignment horizontal="center" vertical="center" wrapText="1"/>
      <protection/>
    </xf>
    <xf numFmtId="0" fontId="2" fillId="48" borderId="32" xfId="0" applyFont="1" applyFill="1" applyBorder="1" applyAlignment="1" applyProtection="1">
      <alignment horizontal="center" vertical="center" wrapText="1"/>
      <protection/>
    </xf>
    <xf numFmtId="9" fontId="2" fillId="48" borderId="25" xfId="0" applyNumberFormat="1" applyFont="1" applyFill="1" applyBorder="1" applyAlignment="1" applyProtection="1">
      <alignment horizontal="justify" vertical="center" wrapText="1"/>
      <protection/>
    </xf>
    <xf numFmtId="0" fontId="12" fillId="48" borderId="43" xfId="0" applyFont="1" applyFill="1" applyBorder="1" applyAlignment="1" applyProtection="1">
      <alignment horizontal="center" vertical="center" textRotation="255"/>
      <protection/>
    </xf>
    <xf numFmtId="0" fontId="12" fillId="48" borderId="48" xfId="0" applyFont="1" applyFill="1" applyBorder="1" applyAlignment="1" applyProtection="1">
      <alignment horizontal="center" vertical="center" textRotation="255"/>
      <protection/>
    </xf>
    <xf numFmtId="9" fontId="2" fillId="40" borderId="10" xfId="0" applyNumberFormat="1" applyFont="1" applyFill="1" applyBorder="1" applyAlignment="1" applyProtection="1">
      <alignment horizontal="center" vertical="center" wrapText="1"/>
      <protection/>
    </xf>
    <xf numFmtId="0" fontId="2" fillId="40" borderId="10" xfId="0" applyFont="1" applyFill="1" applyBorder="1" applyAlignment="1" applyProtection="1">
      <alignment horizontal="justify" vertical="center" wrapText="1"/>
      <protection/>
    </xf>
    <xf numFmtId="0" fontId="3" fillId="39" borderId="22" xfId="0" applyFont="1" applyFill="1" applyBorder="1" applyAlignment="1" applyProtection="1">
      <alignment horizontal="center" vertical="center" wrapText="1"/>
      <protection/>
    </xf>
    <xf numFmtId="0" fontId="2" fillId="29" borderId="10" xfId="0" applyFont="1" applyFill="1" applyBorder="1" applyAlignment="1" applyProtection="1">
      <alignment vertical="center" wrapText="1"/>
      <protection locked="0"/>
    </xf>
    <xf numFmtId="0" fontId="2" fillId="0" borderId="0" xfId="0" applyFont="1" applyFill="1" applyBorder="1" applyAlignment="1" applyProtection="1">
      <alignment horizontal="center"/>
      <protection/>
    </xf>
    <xf numFmtId="0" fontId="4" fillId="34" borderId="24" xfId="0" applyFont="1" applyFill="1" applyBorder="1" applyAlignment="1" applyProtection="1">
      <alignment horizontal="center" vertical="center" wrapText="1"/>
      <protection locked="0"/>
    </xf>
    <xf numFmtId="0" fontId="4" fillId="34" borderId="10" xfId="0" applyFont="1" applyFill="1" applyBorder="1" applyAlignment="1" applyProtection="1">
      <alignment horizontal="center" vertical="center" wrapText="1"/>
      <protection locked="0"/>
    </xf>
    <xf numFmtId="0" fontId="4" fillId="42" borderId="24" xfId="0" applyFont="1" applyFill="1" applyBorder="1" applyAlignment="1" applyProtection="1">
      <alignment horizontal="center" vertical="center" wrapText="1"/>
      <protection locked="0"/>
    </xf>
    <xf numFmtId="0" fontId="4" fillId="42" borderId="10" xfId="0" applyFont="1" applyFill="1" applyBorder="1" applyAlignment="1" applyProtection="1">
      <alignment horizontal="center" vertical="center" wrapText="1"/>
      <protection locked="0"/>
    </xf>
    <xf numFmtId="0" fontId="4" fillId="42" borderId="11" xfId="0" applyFont="1" applyFill="1" applyBorder="1" applyAlignment="1" applyProtection="1">
      <alignment horizontal="center" vertical="center" wrapText="1"/>
      <protection locked="0"/>
    </xf>
    <xf numFmtId="0" fontId="4" fillId="42" borderId="25" xfId="0" applyFont="1" applyFill="1" applyBorder="1" applyAlignment="1" applyProtection="1">
      <alignment horizontal="center" vertical="center" wrapText="1"/>
      <protection locked="0"/>
    </xf>
    <xf numFmtId="0" fontId="4" fillId="45" borderId="10" xfId="0" applyFont="1" applyFill="1" applyBorder="1" applyAlignment="1" applyProtection="1">
      <alignment horizontal="center" vertical="center" wrapText="1"/>
      <protection locked="0"/>
    </xf>
    <xf numFmtId="0" fontId="4" fillId="45" borderId="11" xfId="0" applyFont="1" applyFill="1" applyBorder="1" applyAlignment="1" applyProtection="1">
      <alignment horizontal="center" vertical="center" wrapText="1"/>
      <protection locked="0"/>
    </xf>
    <xf numFmtId="0" fontId="4" fillId="33" borderId="24" xfId="0" applyFont="1" applyFill="1" applyBorder="1" applyAlignment="1" applyProtection="1">
      <alignment horizontal="center" vertical="center" wrapText="1"/>
      <protection locked="0"/>
    </xf>
    <xf numFmtId="0" fontId="4" fillId="46" borderId="24" xfId="0" applyFont="1" applyFill="1" applyBorder="1" applyAlignment="1" applyProtection="1">
      <alignment horizontal="center" vertical="center" wrapText="1"/>
      <protection locked="0"/>
    </xf>
    <xf numFmtId="0" fontId="4" fillId="46" borderId="10" xfId="0" applyFont="1" applyFill="1" applyBorder="1" applyAlignment="1" applyProtection="1">
      <alignment horizontal="center" vertical="center" wrapText="1"/>
      <protection locked="0"/>
    </xf>
    <xf numFmtId="0" fontId="4" fillId="40" borderId="24" xfId="0" applyFont="1" applyFill="1" applyBorder="1" applyAlignment="1" applyProtection="1">
      <alignment horizontal="center" vertical="center" wrapText="1"/>
      <protection/>
    </xf>
    <xf numFmtId="0" fontId="57" fillId="44" borderId="10" xfId="0" applyFont="1" applyFill="1" applyBorder="1" applyAlignment="1" applyProtection="1">
      <alignment horizontal="center" vertical="center" wrapText="1"/>
      <protection/>
    </xf>
    <xf numFmtId="0" fontId="4" fillId="48" borderId="24" xfId="0" applyFont="1" applyFill="1" applyBorder="1" applyAlignment="1" applyProtection="1">
      <alignment horizontal="center" vertical="center" wrapText="1"/>
      <protection locked="0"/>
    </xf>
    <xf numFmtId="0" fontId="4" fillId="48" borderId="10" xfId="0" applyFont="1" applyFill="1" applyBorder="1" applyAlignment="1" applyProtection="1">
      <alignment horizontal="center" vertical="center" wrapText="1"/>
      <protection locked="0"/>
    </xf>
    <xf numFmtId="0" fontId="4" fillId="48" borderId="25" xfId="0" applyFont="1" applyFill="1" applyBorder="1" applyAlignment="1" applyProtection="1">
      <alignment horizontal="center" vertical="center" wrapText="1"/>
      <protection locked="0"/>
    </xf>
    <xf numFmtId="0" fontId="4" fillId="29" borderId="10" xfId="0" applyFont="1" applyFill="1" applyBorder="1" applyAlignment="1" applyProtection="1">
      <alignment horizontal="center" vertical="center" wrapText="1"/>
      <protection locked="0"/>
    </xf>
    <xf numFmtId="0" fontId="4" fillId="49" borderId="12" xfId="0" applyFont="1" applyFill="1" applyBorder="1" applyAlignment="1" applyProtection="1">
      <alignment horizontal="center" vertical="center" wrapText="1"/>
      <protection locked="0"/>
    </xf>
    <xf numFmtId="0" fontId="4" fillId="49" borderId="10" xfId="0" applyFont="1" applyFill="1" applyBorder="1" applyAlignment="1" applyProtection="1">
      <alignment horizontal="center" vertical="center" wrapText="1"/>
      <protection locked="0"/>
    </xf>
    <xf numFmtId="0" fontId="4" fillId="50" borderId="24" xfId="0" applyFont="1" applyFill="1" applyBorder="1" applyAlignment="1" applyProtection="1">
      <alignment horizontal="center" vertical="center" wrapText="1"/>
      <protection locked="0"/>
    </xf>
    <xf numFmtId="0" fontId="4" fillId="50" borderId="10" xfId="0" applyFont="1" applyFill="1" applyBorder="1" applyAlignment="1" applyProtection="1">
      <alignment horizontal="center" vertical="center" wrapText="1"/>
      <protection locked="0"/>
    </xf>
    <xf numFmtId="0" fontId="4" fillId="50" borderId="25" xfId="0" applyFont="1" applyFill="1" applyBorder="1" applyAlignment="1" applyProtection="1">
      <alignment horizontal="center" vertical="center" wrapText="1"/>
      <protection locked="0"/>
    </xf>
    <xf numFmtId="0" fontId="2" fillId="51" borderId="10" xfId="0" applyFont="1" applyFill="1" applyBorder="1" applyAlignment="1" applyProtection="1">
      <alignment horizontal="center" vertical="center" wrapText="1"/>
      <protection/>
    </xf>
    <xf numFmtId="0" fontId="2" fillId="34" borderId="10" xfId="0" applyFont="1" applyFill="1" applyBorder="1" applyAlignment="1" applyProtection="1">
      <alignment horizontal="center" vertical="center" wrapText="1"/>
      <protection/>
    </xf>
    <xf numFmtId="9" fontId="2" fillId="34" borderId="20" xfId="0" applyNumberFormat="1" applyFont="1" applyFill="1" applyBorder="1" applyAlignment="1" applyProtection="1">
      <alignment horizontal="center" vertical="center" wrapText="1"/>
      <protection/>
    </xf>
    <xf numFmtId="9" fontId="2" fillId="29" borderId="10" xfId="0" applyNumberFormat="1" applyFont="1" applyFill="1" applyBorder="1" applyAlignment="1" applyProtection="1">
      <alignment horizontal="left" vertical="center" wrapText="1"/>
      <protection locked="0"/>
    </xf>
    <xf numFmtId="9" fontId="2" fillId="46" borderId="10" xfId="0" applyNumberFormat="1" applyFont="1" applyFill="1" applyBorder="1" applyAlignment="1" applyProtection="1">
      <alignment horizontal="left" vertical="center" wrapText="1"/>
      <protection locked="0"/>
    </xf>
    <xf numFmtId="0" fontId="57" fillId="44" borderId="11" xfId="0" applyFont="1" applyFill="1" applyBorder="1" applyAlignment="1" applyProtection="1">
      <alignment horizontal="center" vertical="center" wrapText="1"/>
      <protection locked="0"/>
    </xf>
    <xf numFmtId="0" fontId="57" fillId="44" borderId="17" xfId="0" applyFont="1" applyFill="1" applyBorder="1" applyAlignment="1" applyProtection="1">
      <alignment horizontal="center" vertical="center" wrapText="1"/>
      <protection locked="0"/>
    </xf>
    <xf numFmtId="0" fontId="4" fillId="44" borderId="18" xfId="0" applyFont="1" applyFill="1" applyBorder="1" applyAlignment="1" applyProtection="1">
      <alignment horizontal="center" vertical="center" wrapText="1"/>
      <protection locked="0"/>
    </xf>
    <xf numFmtId="0" fontId="2" fillId="51" borderId="10"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wrapText="1"/>
      <protection locked="0"/>
    </xf>
    <xf numFmtId="9" fontId="2" fillId="33" borderId="10" xfId="0" applyNumberFormat="1" applyFont="1" applyFill="1" applyBorder="1" applyAlignment="1" applyProtection="1">
      <alignment horizontal="center" vertical="center" wrapText="1"/>
      <protection locked="0"/>
    </xf>
    <xf numFmtId="0" fontId="4" fillId="33" borderId="10" xfId="0" applyFont="1" applyFill="1" applyBorder="1" applyAlignment="1" applyProtection="1">
      <alignment horizontal="center" vertical="center" wrapText="1"/>
      <protection locked="0"/>
    </xf>
    <xf numFmtId="0" fontId="2" fillId="45" borderId="10" xfId="0" applyFont="1" applyFill="1" applyBorder="1" applyAlignment="1" applyProtection="1">
      <alignment horizontal="center" vertical="center" wrapText="1"/>
      <protection/>
    </xf>
    <xf numFmtId="0" fontId="2" fillId="42" borderId="10" xfId="0" applyFont="1" applyFill="1" applyBorder="1" applyAlignment="1" applyProtection="1">
      <alignment horizontal="center" vertical="center"/>
      <protection/>
    </xf>
    <xf numFmtId="0" fontId="7" fillId="45" borderId="10" xfId="0" applyFont="1" applyFill="1" applyBorder="1" applyAlignment="1" applyProtection="1">
      <alignment horizontal="justify" vertical="center" wrapText="1"/>
      <protection locked="0"/>
    </xf>
    <xf numFmtId="9" fontId="2" fillId="47" borderId="10" xfId="0" applyNumberFormat="1" applyFont="1" applyFill="1" applyBorder="1" applyAlignment="1" applyProtection="1">
      <alignment horizontal="justify" vertical="center" wrapText="1"/>
      <protection/>
    </xf>
    <xf numFmtId="9" fontId="2" fillId="46" borderId="10" xfId="0" applyNumberFormat="1" applyFont="1" applyFill="1" applyBorder="1" applyAlignment="1" applyProtection="1">
      <alignment horizontal="justify" vertical="center" wrapText="1"/>
      <protection locked="0"/>
    </xf>
    <xf numFmtId="0" fontId="2" fillId="47" borderId="10" xfId="0" applyFont="1" applyFill="1" applyBorder="1" applyAlignment="1" applyProtection="1">
      <alignment horizontal="justify" vertical="center" wrapText="1"/>
      <protection/>
    </xf>
    <xf numFmtId="0" fontId="2" fillId="47" borderId="10" xfId="0" applyFont="1" applyFill="1" applyBorder="1" applyAlignment="1" applyProtection="1">
      <alignment horizontal="justify" vertical="center" wrapText="1"/>
      <protection/>
    </xf>
    <xf numFmtId="9" fontId="8" fillId="46" borderId="10" xfId="0" applyNumberFormat="1" applyFont="1" applyFill="1" applyBorder="1" applyAlignment="1" applyProtection="1">
      <alignment horizontal="justify" vertical="center" wrapText="1"/>
      <protection locked="0"/>
    </xf>
    <xf numFmtId="0" fontId="4" fillId="44" borderId="10" xfId="0" applyFont="1" applyFill="1" applyBorder="1" applyAlignment="1" applyProtection="1">
      <alignment horizontal="center" vertical="center" wrapText="1"/>
      <protection locked="0"/>
    </xf>
    <xf numFmtId="0" fontId="2" fillId="47" borderId="10" xfId="0" applyFont="1" applyFill="1" applyBorder="1" applyAlignment="1" applyProtection="1">
      <alignment horizontal="center" vertical="center"/>
      <protection/>
    </xf>
    <xf numFmtId="0" fontId="57" fillId="44" borderId="24" xfId="0" applyFont="1" applyFill="1" applyBorder="1" applyAlignment="1" applyProtection="1">
      <alignment horizontal="center" vertical="center" wrapText="1"/>
      <protection locked="0"/>
    </xf>
    <xf numFmtId="0" fontId="2" fillId="29" borderId="10" xfId="0" applyFont="1" applyFill="1" applyBorder="1" applyAlignment="1" applyProtection="1">
      <alignment horizontal="justify" vertical="center" wrapText="1"/>
      <protection locked="0"/>
    </xf>
    <xf numFmtId="9" fontId="2" fillId="48" borderId="25" xfId="0" applyNumberFormat="1" applyFont="1" applyFill="1" applyBorder="1" applyAlignment="1" applyProtection="1">
      <alignment horizontal="center" vertical="center" wrapText="1"/>
      <protection/>
    </xf>
    <xf numFmtId="0" fontId="2" fillId="48" borderId="25" xfId="0" applyFont="1" applyFill="1" applyBorder="1" applyAlignment="1" applyProtection="1">
      <alignment horizontal="center" vertical="center" wrapText="1"/>
      <protection/>
    </xf>
    <xf numFmtId="0" fontId="2" fillId="48" borderId="10" xfId="0" applyFont="1" applyFill="1" applyBorder="1" applyAlignment="1" applyProtection="1">
      <alignment horizontal="center" vertical="center" wrapText="1"/>
      <protection/>
    </xf>
    <xf numFmtId="0" fontId="2" fillId="48" borderId="10" xfId="0" applyFont="1" applyFill="1" applyBorder="1" applyAlignment="1" applyProtection="1">
      <alignment horizontal="justify" vertical="center" wrapText="1"/>
      <protection/>
    </xf>
    <xf numFmtId="0" fontId="2" fillId="48" borderId="34" xfId="0" applyFont="1" applyFill="1" applyBorder="1" applyAlignment="1" applyProtection="1">
      <alignment horizontal="center" vertical="center" wrapText="1"/>
      <protection/>
    </xf>
    <xf numFmtId="0" fontId="2" fillId="48" borderId="24" xfId="0" applyFont="1" applyFill="1" applyBorder="1" applyAlignment="1" applyProtection="1">
      <alignment horizontal="center" vertical="center" wrapText="1"/>
      <protection/>
    </xf>
    <xf numFmtId="9" fontId="2" fillId="33" borderId="10" xfId="0" applyNumberFormat="1" applyFont="1" applyFill="1" applyBorder="1" applyAlignment="1" applyProtection="1">
      <alignment horizontal="center" vertical="center" wrapText="1"/>
      <protection locked="0"/>
    </xf>
    <xf numFmtId="0" fontId="2" fillId="49" borderId="10" xfId="0" applyFont="1" applyFill="1" applyBorder="1" applyAlignment="1" applyProtection="1">
      <alignment horizontal="center" vertical="center"/>
      <protection/>
    </xf>
    <xf numFmtId="0" fontId="2" fillId="50" borderId="10" xfId="0" applyFont="1" applyFill="1" applyBorder="1" applyAlignment="1" applyProtection="1">
      <alignment horizontal="center" vertical="center"/>
      <protection/>
    </xf>
    <xf numFmtId="9" fontId="2" fillId="50" borderId="10" xfId="0" applyNumberFormat="1" applyFont="1" applyFill="1" applyBorder="1" applyAlignment="1" applyProtection="1">
      <alignment horizontal="justify" vertical="center" wrapText="1"/>
      <protection locked="0"/>
    </xf>
    <xf numFmtId="0" fontId="2" fillId="33" borderId="10" xfId="0" applyFont="1" applyFill="1" applyBorder="1" applyAlignment="1" applyProtection="1">
      <alignment horizontal="center" vertical="center" wrapText="1"/>
      <protection locked="0"/>
    </xf>
    <xf numFmtId="0" fontId="4" fillId="44" borderId="10"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locked="0"/>
    </xf>
    <xf numFmtId="9" fontId="2" fillId="33" borderId="49" xfId="0" applyNumberFormat="1" applyFont="1" applyFill="1" applyBorder="1" applyAlignment="1" applyProtection="1">
      <alignment horizontal="center" vertical="center" wrapText="1"/>
      <protection/>
    </xf>
    <xf numFmtId="9" fontId="3" fillId="33" borderId="50" xfId="0" applyNumberFormat="1" applyFont="1" applyFill="1" applyBorder="1" applyAlignment="1" applyProtection="1">
      <alignment horizontal="center" vertical="center" wrapText="1"/>
      <protection/>
    </xf>
    <xf numFmtId="0" fontId="3" fillId="0" borderId="51" xfId="0" applyNumberFormat="1" applyFont="1" applyFill="1" applyBorder="1" applyAlignment="1" applyProtection="1">
      <alignment horizontal="center" vertical="center"/>
      <protection/>
    </xf>
    <xf numFmtId="0" fontId="3" fillId="0" borderId="52" xfId="0" applyNumberFormat="1" applyFont="1" applyFill="1" applyBorder="1" applyAlignment="1" applyProtection="1">
      <alignment horizontal="center" vertical="center"/>
      <protection/>
    </xf>
    <xf numFmtId="0" fontId="3" fillId="0" borderId="53"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3" fillId="0" borderId="54" xfId="0" applyNumberFormat="1" applyFont="1" applyFill="1" applyBorder="1" applyAlignment="1" applyProtection="1">
      <alignment horizontal="center" vertical="center" wrapText="1"/>
      <protection/>
    </xf>
    <xf numFmtId="0" fontId="3" fillId="0" borderId="52" xfId="0" applyNumberFormat="1" applyFont="1" applyFill="1" applyBorder="1" applyAlignment="1" applyProtection="1">
      <alignment horizontal="center" vertical="center" wrapText="1"/>
      <protection/>
    </xf>
    <xf numFmtId="0" fontId="3" fillId="0" borderId="42"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2" fillId="34" borderId="10" xfId="0" applyFont="1" applyFill="1" applyBorder="1" applyAlignment="1" applyProtection="1">
      <alignment horizontal="center" vertical="center" wrapText="1"/>
      <protection/>
    </xf>
    <xf numFmtId="0" fontId="2" fillId="34" borderId="11" xfId="0" applyFont="1" applyFill="1" applyBorder="1" applyAlignment="1" applyProtection="1">
      <alignment horizontal="center" vertical="center" wrapText="1"/>
      <protection/>
    </xf>
    <xf numFmtId="0" fontId="2" fillId="34" borderId="25" xfId="0" applyFont="1" applyFill="1" applyBorder="1" applyAlignment="1" applyProtection="1">
      <alignment horizontal="center" vertical="center" wrapText="1"/>
      <protection/>
    </xf>
    <xf numFmtId="0" fontId="2" fillId="34" borderId="12" xfId="0" applyFont="1" applyFill="1" applyBorder="1" applyAlignment="1" applyProtection="1">
      <alignment horizontal="center" vertical="center" wrapText="1"/>
      <protection/>
    </xf>
    <xf numFmtId="0" fontId="3" fillId="40" borderId="55" xfId="0" applyFont="1" applyFill="1" applyBorder="1" applyAlignment="1" applyProtection="1">
      <alignment horizontal="center" vertical="center" wrapText="1"/>
      <protection/>
    </xf>
    <xf numFmtId="0" fontId="3" fillId="40" borderId="56" xfId="0" applyFont="1" applyFill="1" applyBorder="1" applyAlignment="1" applyProtection="1">
      <alignment horizontal="center" vertical="center" wrapText="1"/>
      <protection/>
    </xf>
    <xf numFmtId="0" fontId="3" fillId="0" borderId="10" xfId="0" applyFont="1" applyFill="1" applyBorder="1" applyAlignment="1" applyProtection="1">
      <alignment horizontal="left" vertical="center" wrapText="1"/>
      <protection/>
    </xf>
    <xf numFmtId="0" fontId="5" fillId="39" borderId="57" xfId="0" applyFont="1" applyFill="1" applyBorder="1" applyAlignment="1" applyProtection="1">
      <alignment horizontal="center" vertical="center" wrapText="1"/>
      <protection/>
    </xf>
    <xf numFmtId="0" fontId="5" fillId="39" borderId="58" xfId="0" applyFont="1" applyFill="1" applyBorder="1" applyAlignment="1" applyProtection="1">
      <alignment horizontal="center" vertical="center" wrapText="1"/>
      <protection/>
    </xf>
    <xf numFmtId="0" fontId="5" fillId="39" borderId="59" xfId="0" applyFont="1" applyFill="1" applyBorder="1" applyAlignment="1" applyProtection="1">
      <alignment horizontal="center" vertical="center" wrapText="1"/>
      <protection/>
    </xf>
    <xf numFmtId="0" fontId="5" fillId="39" borderId="50" xfId="0" applyFont="1" applyFill="1" applyBorder="1" applyAlignment="1" applyProtection="1">
      <alignment horizontal="center" vertical="center" wrapText="1"/>
      <protection/>
    </xf>
    <xf numFmtId="0" fontId="5" fillId="39" borderId="60" xfId="0" applyFont="1" applyFill="1" applyBorder="1" applyAlignment="1" applyProtection="1">
      <alignment horizontal="center" vertical="center" wrapText="1"/>
      <protection/>
    </xf>
    <xf numFmtId="0" fontId="5" fillId="39" borderId="61"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62"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2" fillId="0" borderId="53" xfId="0" applyFont="1" applyBorder="1" applyAlignment="1" applyProtection="1">
      <alignment horizontal="center"/>
      <protection/>
    </xf>
    <xf numFmtId="0" fontId="2" fillId="0" borderId="0" xfId="0" applyFont="1" applyBorder="1" applyAlignment="1" applyProtection="1">
      <alignment horizontal="center"/>
      <protection/>
    </xf>
    <xf numFmtId="0" fontId="3" fillId="40" borderId="16" xfId="0" applyFont="1" applyFill="1" applyBorder="1" applyAlignment="1" applyProtection="1">
      <alignment horizontal="center" vertical="center" wrapText="1"/>
      <protection/>
    </xf>
    <xf numFmtId="0" fontId="3" fillId="0" borderId="10" xfId="0" applyFont="1" applyFill="1" applyBorder="1" applyAlignment="1" applyProtection="1">
      <alignment horizontal="justify" vertical="center" wrapText="1"/>
      <protection/>
    </xf>
    <xf numFmtId="0" fontId="3" fillId="0" borderId="53" xfId="0" applyFont="1" applyBorder="1" applyAlignment="1" applyProtection="1">
      <alignment horizontal="center"/>
      <protection/>
    </xf>
    <xf numFmtId="0" fontId="3" fillId="0" borderId="0" xfId="0" applyFont="1" applyBorder="1" applyAlignment="1" applyProtection="1">
      <alignment horizontal="center"/>
      <protection/>
    </xf>
    <xf numFmtId="0" fontId="3" fillId="52" borderId="55" xfId="0" applyFont="1" applyFill="1" applyBorder="1" applyAlignment="1" applyProtection="1">
      <alignment horizontal="center" vertical="center" textRotation="91" wrapText="1"/>
      <protection/>
    </xf>
    <xf numFmtId="0" fontId="3" fillId="52" borderId="56" xfId="0" applyFont="1" applyFill="1" applyBorder="1" applyAlignment="1" applyProtection="1">
      <alignment horizontal="center" vertical="center" textRotation="91" wrapText="1"/>
      <protection/>
    </xf>
    <xf numFmtId="0" fontId="2" fillId="34" borderId="10" xfId="0" applyFont="1" applyFill="1" applyBorder="1" applyAlignment="1" applyProtection="1">
      <alignment horizontal="justify" vertical="center" wrapText="1"/>
      <protection/>
    </xf>
    <xf numFmtId="0" fontId="2" fillId="34" borderId="11" xfId="0" applyFont="1" applyFill="1" applyBorder="1" applyAlignment="1" applyProtection="1">
      <alignment horizontal="justify" vertical="center" wrapText="1"/>
      <protection/>
    </xf>
    <xf numFmtId="0" fontId="3" fillId="40" borderId="55" xfId="0" applyFont="1" applyFill="1" applyBorder="1" applyAlignment="1" applyProtection="1">
      <alignment horizontal="center" vertical="center" textRotation="255" wrapText="1"/>
      <protection/>
    </xf>
    <xf numFmtId="0" fontId="3" fillId="40" borderId="56" xfId="0" applyFont="1" applyFill="1" applyBorder="1" applyAlignment="1" applyProtection="1">
      <alignment horizontal="center" vertical="center" textRotation="255" wrapText="1"/>
      <protection/>
    </xf>
    <xf numFmtId="0" fontId="3" fillId="40" borderId="16" xfId="0" applyFont="1" applyFill="1" applyBorder="1" applyAlignment="1" applyProtection="1">
      <alignment horizontal="center" vertical="center" textRotation="255" wrapText="1"/>
      <protection/>
    </xf>
    <xf numFmtId="0" fontId="3" fillId="34" borderId="55" xfId="0" applyFont="1" applyFill="1" applyBorder="1" applyAlignment="1" applyProtection="1">
      <alignment horizontal="center" vertical="center" textRotation="255" wrapText="1"/>
      <protection/>
    </xf>
    <xf numFmtId="0" fontId="3" fillId="34" borderId="56" xfId="0" applyFont="1" applyFill="1" applyBorder="1" applyAlignment="1" applyProtection="1">
      <alignment horizontal="center" vertical="center" textRotation="255" wrapText="1"/>
      <protection/>
    </xf>
    <xf numFmtId="0" fontId="3" fillId="34" borderId="16" xfId="0" applyFont="1" applyFill="1" applyBorder="1" applyAlignment="1" applyProtection="1">
      <alignment horizontal="center" vertical="center" textRotation="255" wrapText="1"/>
      <protection/>
    </xf>
    <xf numFmtId="49" fontId="2" fillId="34" borderId="12" xfId="0" applyNumberFormat="1" applyFont="1" applyFill="1" applyBorder="1" applyAlignment="1" applyProtection="1">
      <alignment horizontal="center" vertical="center" wrapText="1"/>
      <protection/>
    </xf>
    <xf numFmtId="49" fontId="2" fillId="34" borderId="10" xfId="0" applyNumberFormat="1" applyFont="1" applyFill="1" applyBorder="1" applyAlignment="1" applyProtection="1">
      <alignment horizontal="center" vertical="center" wrapText="1"/>
      <protection/>
    </xf>
    <xf numFmtId="1" fontId="3" fillId="40" borderId="55" xfId="0" applyNumberFormat="1" applyFont="1" applyFill="1" applyBorder="1" applyAlignment="1" applyProtection="1">
      <alignment horizontal="center" vertical="center" wrapText="1"/>
      <protection/>
    </xf>
    <xf numFmtId="1" fontId="3" fillId="40" borderId="56" xfId="0" applyNumberFormat="1" applyFont="1" applyFill="1" applyBorder="1" applyAlignment="1" applyProtection="1">
      <alignment horizontal="center" vertical="center" wrapText="1"/>
      <protection/>
    </xf>
    <xf numFmtId="1" fontId="3" fillId="40" borderId="16" xfId="0" applyNumberFormat="1" applyFont="1" applyFill="1" applyBorder="1" applyAlignment="1" applyProtection="1">
      <alignment horizontal="center" vertical="center" wrapText="1"/>
      <protection/>
    </xf>
    <xf numFmtId="0" fontId="2" fillId="34" borderId="10" xfId="0" applyNumberFormat="1" applyFont="1" applyFill="1" applyBorder="1" applyAlignment="1" applyProtection="1">
      <alignment horizontal="center" vertical="center" wrapText="1"/>
      <protection/>
    </xf>
    <xf numFmtId="0" fontId="2" fillId="34" borderId="11" xfId="0" applyNumberFormat="1" applyFont="1" applyFill="1" applyBorder="1" applyAlignment="1" applyProtection="1">
      <alignment horizontal="center" vertical="center" wrapText="1"/>
      <protection/>
    </xf>
    <xf numFmtId="0" fontId="2" fillId="34" borderId="34" xfId="0" applyFont="1" applyFill="1" applyBorder="1" applyAlignment="1" applyProtection="1">
      <alignment horizontal="center" vertical="center" wrapText="1"/>
      <protection/>
    </xf>
    <xf numFmtId="0" fontId="2" fillId="34" borderId="31" xfId="0" applyFont="1" applyFill="1" applyBorder="1" applyAlignment="1" applyProtection="1">
      <alignment horizontal="center" vertical="center" wrapText="1"/>
      <protection/>
    </xf>
    <xf numFmtId="0" fontId="3" fillId="41" borderId="55" xfId="0" applyFont="1" applyFill="1" applyBorder="1" applyAlignment="1" applyProtection="1">
      <alignment horizontal="center" vertical="center" textRotation="255" wrapText="1"/>
      <protection/>
    </xf>
    <xf numFmtId="0" fontId="3" fillId="41" borderId="56" xfId="0" applyFont="1" applyFill="1" applyBorder="1" applyAlignment="1" applyProtection="1">
      <alignment horizontal="center" vertical="center" textRotation="255" wrapText="1"/>
      <protection/>
    </xf>
    <xf numFmtId="0" fontId="3" fillId="41" borderId="16" xfId="0" applyFont="1" applyFill="1" applyBorder="1" applyAlignment="1" applyProtection="1">
      <alignment horizontal="center" vertical="center" textRotation="255" wrapText="1"/>
      <protection/>
    </xf>
    <xf numFmtId="0" fontId="2" fillId="42" borderId="24" xfId="0" applyFont="1" applyFill="1" applyBorder="1" applyAlignment="1" applyProtection="1">
      <alignment horizontal="center" vertical="center" wrapText="1"/>
      <protection/>
    </xf>
    <xf numFmtId="0" fontId="2" fillId="42" borderId="10" xfId="0" applyFont="1" applyFill="1" applyBorder="1" applyAlignment="1" applyProtection="1">
      <alignment horizontal="center" vertical="center" wrapText="1"/>
      <protection/>
    </xf>
    <xf numFmtId="0" fontId="2" fillId="42" borderId="11" xfId="0" applyFont="1" applyFill="1" applyBorder="1" applyAlignment="1" applyProtection="1">
      <alignment horizontal="center" vertical="center" wrapText="1"/>
      <protection/>
    </xf>
    <xf numFmtId="0" fontId="2" fillId="42" borderId="10" xfId="0" applyNumberFormat="1" applyFont="1" applyFill="1" applyBorder="1" applyAlignment="1" applyProtection="1">
      <alignment horizontal="center" vertical="center" wrapText="1"/>
      <protection/>
    </xf>
    <xf numFmtId="1" fontId="2" fillId="41" borderId="34" xfId="0" applyNumberFormat="1" applyFont="1" applyFill="1" applyBorder="1" applyAlignment="1" applyProtection="1">
      <alignment horizontal="center" vertical="center" wrapText="1"/>
      <protection/>
    </xf>
    <xf numFmtId="1" fontId="2" fillId="41" borderId="31" xfId="0" applyNumberFormat="1" applyFont="1" applyFill="1" applyBorder="1" applyAlignment="1" applyProtection="1">
      <alignment horizontal="center" vertical="center" wrapText="1"/>
      <protection/>
    </xf>
    <xf numFmtId="0" fontId="2" fillId="42" borderId="25" xfId="0" applyFont="1" applyFill="1" applyBorder="1" applyAlignment="1" applyProtection="1">
      <alignment horizontal="center" vertical="center" wrapText="1"/>
      <protection/>
    </xf>
    <xf numFmtId="0" fontId="2" fillId="42" borderId="12" xfId="0" applyFont="1" applyFill="1" applyBorder="1" applyAlignment="1" applyProtection="1">
      <alignment horizontal="center" vertical="center" wrapText="1"/>
      <protection/>
    </xf>
    <xf numFmtId="0" fontId="2" fillId="42" borderId="10" xfId="0" applyFont="1" applyFill="1" applyBorder="1" applyAlignment="1" applyProtection="1">
      <alignment horizontal="justify" vertical="center" wrapText="1"/>
      <protection/>
    </xf>
    <xf numFmtId="0" fontId="2" fillId="42" borderId="11" xfId="0" applyFont="1" applyFill="1" applyBorder="1" applyAlignment="1" applyProtection="1">
      <alignment horizontal="justify" vertical="center" wrapText="1"/>
      <protection/>
    </xf>
    <xf numFmtId="0" fontId="3" fillId="33" borderId="10" xfId="0" applyFont="1" applyFill="1" applyBorder="1" applyAlignment="1" applyProtection="1">
      <alignment horizontal="center" vertical="center" textRotation="255" wrapText="1"/>
      <protection/>
    </xf>
    <xf numFmtId="0" fontId="2" fillId="33" borderId="10" xfId="0" applyFont="1" applyFill="1" applyBorder="1" applyAlignment="1" applyProtection="1">
      <alignment horizontal="center" vertical="center" wrapText="1"/>
      <protection/>
    </xf>
    <xf numFmtId="0" fontId="2" fillId="33" borderId="10" xfId="0" applyNumberFormat="1" applyFont="1" applyFill="1" applyBorder="1" applyAlignment="1" applyProtection="1">
      <alignment horizontal="center" vertical="center" wrapText="1"/>
      <protection/>
    </xf>
    <xf numFmtId="1" fontId="2" fillId="43" borderId="10" xfId="0" applyNumberFormat="1" applyFont="1" applyFill="1" applyBorder="1" applyAlignment="1" applyProtection="1">
      <alignment horizontal="center" vertical="center" wrapText="1"/>
      <protection/>
    </xf>
    <xf numFmtId="0" fontId="2" fillId="33" borderId="10" xfId="0" applyFont="1" applyFill="1" applyBorder="1" applyAlignment="1" applyProtection="1">
      <alignment horizontal="justify" vertical="center" wrapText="1"/>
      <protection/>
    </xf>
    <xf numFmtId="49" fontId="2" fillId="43" borderId="10" xfId="0" applyNumberFormat="1" applyFont="1" applyFill="1" applyBorder="1" applyAlignment="1" applyProtection="1">
      <alignment horizontal="center" vertical="center" wrapText="1"/>
      <protection/>
    </xf>
    <xf numFmtId="9" fontId="2" fillId="33" borderId="10" xfId="0" applyNumberFormat="1"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locked="0"/>
    </xf>
    <xf numFmtId="9" fontId="2" fillId="33" borderId="10" xfId="0" applyNumberFormat="1" applyFont="1" applyFill="1" applyBorder="1" applyAlignment="1" applyProtection="1">
      <alignment horizontal="center" vertical="center" wrapText="1"/>
      <protection locked="0"/>
    </xf>
    <xf numFmtId="0" fontId="4" fillId="33" borderId="10" xfId="0" applyFont="1" applyFill="1" applyBorder="1" applyAlignment="1" applyProtection="1">
      <alignment horizontal="center" vertical="center" wrapText="1"/>
      <protection locked="0"/>
    </xf>
    <xf numFmtId="9" fontId="7" fillId="33" borderId="25" xfId="0" applyNumberFormat="1" applyFont="1" applyFill="1" applyBorder="1" applyAlignment="1" applyProtection="1">
      <alignment horizontal="justify" vertical="center" wrapText="1"/>
      <protection locked="0"/>
    </xf>
    <xf numFmtId="9" fontId="7" fillId="33" borderId="12" xfId="0" applyNumberFormat="1" applyFont="1" applyFill="1" applyBorder="1" applyAlignment="1" applyProtection="1">
      <alignment horizontal="justify" vertical="center" wrapText="1"/>
      <protection locked="0"/>
    </xf>
    <xf numFmtId="0" fontId="3" fillId="45" borderId="55" xfId="0" applyFont="1" applyFill="1" applyBorder="1" applyAlignment="1" applyProtection="1">
      <alignment horizontal="center" vertical="center" textRotation="255"/>
      <protection/>
    </xf>
    <xf numFmtId="0" fontId="3" fillId="45" borderId="56" xfId="0" applyFont="1" applyFill="1" applyBorder="1" applyAlignment="1" applyProtection="1">
      <alignment horizontal="center" vertical="center" textRotation="255"/>
      <protection/>
    </xf>
    <xf numFmtId="0" fontId="3" fillId="45" borderId="16" xfId="0" applyFont="1" applyFill="1" applyBorder="1" applyAlignment="1" applyProtection="1">
      <alignment horizontal="center" vertical="center" textRotation="255"/>
      <protection/>
    </xf>
    <xf numFmtId="0" fontId="2" fillId="45" borderId="24" xfId="0" applyFont="1" applyFill="1" applyBorder="1" applyAlignment="1" applyProtection="1">
      <alignment horizontal="center" vertical="center" wrapText="1"/>
      <protection/>
    </xf>
    <xf numFmtId="0" fontId="2" fillId="45" borderId="10" xfId="0" applyFont="1" applyFill="1" applyBorder="1" applyAlignment="1" applyProtection="1">
      <alignment horizontal="center" vertical="center" wrapText="1"/>
      <protection/>
    </xf>
    <xf numFmtId="0" fontId="2" fillId="45" borderId="11" xfId="0" applyFont="1" applyFill="1" applyBorder="1" applyAlignment="1" applyProtection="1">
      <alignment horizontal="center" vertical="center" wrapText="1"/>
      <protection/>
    </xf>
    <xf numFmtId="0" fontId="2" fillId="45" borderId="34" xfId="0" applyFont="1" applyFill="1" applyBorder="1" applyAlignment="1" applyProtection="1">
      <alignment horizontal="center" vertical="center" wrapText="1"/>
      <protection/>
    </xf>
    <xf numFmtId="0" fontId="2" fillId="45" borderId="31" xfId="0" applyFont="1" applyFill="1" applyBorder="1" applyAlignment="1" applyProtection="1">
      <alignment horizontal="center" vertical="center" wrapText="1"/>
      <protection/>
    </xf>
    <xf numFmtId="0" fontId="2" fillId="46" borderId="10" xfId="0" applyFont="1" applyFill="1" applyBorder="1" applyAlignment="1" applyProtection="1">
      <alignment horizontal="center" vertical="center" wrapText="1"/>
      <protection/>
    </xf>
    <xf numFmtId="0" fontId="2" fillId="46" borderId="11" xfId="0" applyFont="1" applyFill="1" applyBorder="1" applyAlignment="1" applyProtection="1">
      <alignment horizontal="center" vertical="center" wrapText="1"/>
      <protection/>
    </xf>
    <xf numFmtId="0" fontId="2" fillId="45" borderId="25" xfId="0" applyFont="1" applyFill="1" applyBorder="1" applyAlignment="1" applyProtection="1">
      <alignment horizontal="center" vertical="center" wrapText="1"/>
      <protection/>
    </xf>
    <xf numFmtId="0" fontId="2" fillId="45" borderId="12" xfId="0" applyFont="1" applyFill="1" applyBorder="1" applyAlignment="1" applyProtection="1">
      <alignment horizontal="center" vertical="center" wrapText="1"/>
      <protection/>
    </xf>
    <xf numFmtId="0" fontId="2" fillId="45" borderId="10" xfId="0" applyFont="1" applyFill="1" applyBorder="1" applyAlignment="1" applyProtection="1">
      <alignment horizontal="justify" vertical="center" wrapText="1"/>
      <protection/>
    </xf>
    <xf numFmtId="0" fontId="2" fillId="45" borderId="11" xfId="0" applyFont="1" applyFill="1" applyBorder="1" applyAlignment="1" applyProtection="1">
      <alignment horizontal="justify" vertical="center" wrapText="1"/>
      <protection/>
    </xf>
    <xf numFmtId="0" fontId="3" fillId="33" borderId="55" xfId="0" applyFont="1" applyFill="1" applyBorder="1" applyAlignment="1" applyProtection="1">
      <alignment horizontal="center" vertical="center" textRotation="255"/>
      <protection/>
    </xf>
    <xf numFmtId="0" fontId="3" fillId="33" borderId="56" xfId="0" applyFont="1" applyFill="1" applyBorder="1" applyAlignment="1" applyProtection="1">
      <alignment horizontal="center" vertical="center" textRotation="255"/>
      <protection/>
    </xf>
    <xf numFmtId="0" fontId="3" fillId="33" borderId="16" xfId="0" applyFont="1" applyFill="1" applyBorder="1" applyAlignment="1" applyProtection="1">
      <alignment horizontal="center" vertical="center" textRotation="255"/>
      <protection/>
    </xf>
    <xf numFmtId="0" fontId="2" fillId="33" borderId="24" xfId="0" applyFont="1" applyFill="1" applyBorder="1" applyAlignment="1" applyProtection="1">
      <alignment horizontal="center" vertical="center" wrapText="1"/>
      <protection/>
    </xf>
    <xf numFmtId="0" fontId="2" fillId="33" borderId="63" xfId="0" applyFont="1" applyFill="1" applyBorder="1" applyAlignment="1" applyProtection="1">
      <alignment horizontal="center" vertical="center" wrapText="1"/>
      <protection/>
    </xf>
    <xf numFmtId="0" fontId="2" fillId="33" borderId="33" xfId="0" applyFont="1" applyFill="1" applyBorder="1" applyAlignment="1" applyProtection="1">
      <alignment horizontal="center" vertical="center" wrapText="1"/>
      <protection/>
    </xf>
    <xf numFmtId="0" fontId="2" fillId="33" borderId="12" xfId="0" applyFont="1" applyFill="1" applyBorder="1" applyAlignment="1" applyProtection="1">
      <alignment horizontal="center" vertical="center" wrapText="1"/>
      <protection/>
    </xf>
    <xf numFmtId="0" fontId="2" fillId="33" borderId="34" xfId="0" applyFont="1" applyFill="1" applyBorder="1" applyAlignment="1" applyProtection="1">
      <alignment horizontal="center" vertical="center" wrapText="1"/>
      <protection/>
    </xf>
    <xf numFmtId="0" fontId="2" fillId="33" borderId="31" xfId="0" applyFont="1" applyFill="1" applyBorder="1" applyAlignment="1" applyProtection="1">
      <alignment horizontal="center" vertical="center" wrapText="1"/>
      <protection/>
    </xf>
    <xf numFmtId="0" fontId="2" fillId="33" borderId="25" xfId="0" applyFont="1" applyFill="1" applyBorder="1" applyAlignment="1" applyProtection="1">
      <alignment horizontal="center" vertical="center" wrapText="1"/>
      <protection/>
    </xf>
    <xf numFmtId="0" fontId="3" fillId="46" borderId="55" xfId="0" applyFont="1" applyFill="1" applyBorder="1" applyAlignment="1" applyProtection="1">
      <alignment horizontal="center" vertical="center" textRotation="255" wrapText="1"/>
      <protection/>
    </xf>
    <xf numFmtId="0" fontId="3" fillId="46" borderId="56" xfId="0" applyFont="1" applyFill="1" applyBorder="1" applyAlignment="1" applyProtection="1">
      <alignment horizontal="center" vertical="center" textRotation="255" wrapText="1"/>
      <protection/>
    </xf>
    <xf numFmtId="0" fontId="3" fillId="46" borderId="16" xfId="0" applyFont="1" applyFill="1" applyBorder="1" applyAlignment="1" applyProtection="1">
      <alignment horizontal="center" vertical="center" textRotation="255" wrapText="1"/>
      <protection/>
    </xf>
    <xf numFmtId="0" fontId="2" fillId="46" borderId="24" xfId="0" applyFont="1" applyFill="1" applyBorder="1" applyAlignment="1" applyProtection="1">
      <alignment horizontal="center" vertical="center" wrapText="1"/>
      <protection/>
    </xf>
    <xf numFmtId="1" fontId="2" fillId="37" borderId="34" xfId="0" applyNumberFormat="1" applyFont="1" applyFill="1" applyBorder="1" applyAlignment="1" applyProtection="1">
      <alignment horizontal="center" vertical="center"/>
      <protection/>
    </xf>
    <xf numFmtId="1" fontId="2" fillId="37" borderId="31" xfId="0" applyNumberFormat="1" applyFont="1" applyFill="1" applyBorder="1" applyAlignment="1" applyProtection="1">
      <alignment horizontal="center" vertical="center"/>
      <protection/>
    </xf>
    <xf numFmtId="0" fontId="2" fillId="46" borderId="25" xfId="0" applyFont="1" applyFill="1" applyBorder="1" applyAlignment="1" applyProtection="1">
      <alignment horizontal="center" vertical="center" wrapText="1"/>
      <protection/>
    </xf>
    <xf numFmtId="0" fontId="2" fillId="46" borderId="12" xfId="0" applyFont="1" applyFill="1" applyBorder="1" applyAlignment="1" applyProtection="1">
      <alignment horizontal="center" vertical="center" wrapText="1"/>
      <protection/>
    </xf>
    <xf numFmtId="0" fontId="2" fillId="46" borderId="10" xfId="0" applyFont="1" applyFill="1" applyBorder="1" applyAlignment="1" applyProtection="1">
      <alignment horizontal="justify" vertical="center" wrapText="1"/>
      <protection/>
    </xf>
    <xf numFmtId="0" fontId="2" fillId="46" borderId="11" xfId="0" applyFont="1" applyFill="1" applyBorder="1" applyAlignment="1" applyProtection="1">
      <alignment horizontal="justify" vertical="center" wrapText="1"/>
      <protection/>
    </xf>
    <xf numFmtId="0" fontId="2" fillId="40" borderId="24" xfId="0" applyFont="1" applyFill="1" applyBorder="1" applyAlignment="1" applyProtection="1">
      <alignment horizontal="center" vertical="center" wrapText="1"/>
      <protection/>
    </xf>
    <xf numFmtId="0" fontId="2" fillId="40" borderId="10" xfId="0" applyFont="1" applyFill="1" applyBorder="1" applyAlignment="1" applyProtection="1">
      <alignment horizontal="center" vertical="center" wrapText="1"/>
      <protection/>
    </xf>
    <xf numFmtId="1" fontId="2" fillId="40" borderId="14" xfId="0" applyNumberFormat="1" applyFont="1" applyFill="1" applyBorder="1" applyAlignment="1" applyProtection="1">
      <alignment horizontal="center" vertical="center" wrapText="1"/>
      <protection/>
    </xf>
    <xf numFmtId="0" fontId="2" fillId="40" borderId="10" xfId="0" applyFont="1" applyFill="1" applyBorder="1" applyAlignment="1" applyProtection="1">
      <alignment horizontal="justify" vertical="center" wrapText="1"/>
      <protection/>
    </xf>
    <xf numFmtId="0" fontId="2" fillId="40" borderId="11" xfId="0" applyFont="1" applyFill="1" applyBorder="1" applyAlignment="1" applyProtection="1">
      <alignment horizontal="center" vertical="center" wrapText="1"/>
      <protection/>
    </xf>
    <xf numFmtId="0" fontId="2" fillId="40" borderId="11" xfId="0" applyFont="1" applyFill="1" applyBorder="1" applyAlignment="1" applyProtection="1">
      <alignment horizontal="justify" vertical="center" wrapText="1"/>
      <protection/>
    </xf>
    <xf numFmtId="9" fontId="2" fillId="40" borderId="10" xfId="0" applyNumberFormat="1" applyFont="1" applyFill="1" applyBorder="1" applyAlignment="1" applyProtection="1">
      <alignment horizontal="center" vertical="center" wrapText="1"/>
      <protection/>
    </xf>
    <xf numFmtId="0" fontId="2" fillId="47" borderId="63" xfId="0" applyFont="1" applyFill="1" applyBorder="1" applyAlignment="1" applyProtection="1">
      <alignment horizontal="center" vertical="center" wrapText="1"/>
      <protection/>
    </xf>
    <xf numFmtId="0" fontId="2" fillId="47" borderId="33" xfId="0" applyFont="1" applyFill="1" applyBorder="1" applyAlignment="1" applyProtection="1">
      <alignment horizontal="center" vertical="center" wrapText="1"/>
      <protection/>
    </xf>
    <xf numFmtId="0" fontId="2" fillId="47" borderId="12" xfId="0" applyFont="1" applyFill="1" applyBorder="1" applyAlignment="1" applyProtection="1">
      <alignment horizontal="center" vertical="center" wrapText="1"/>
      <protection/>
    </xf>
    <xf numFmtId="0" fontId="4" fillId="40" borderId="10" xfId="0" applyFont="1" applyFill="1" applyBorder="1" applyAlignment="1" applyProtection="1">
      <alignment horizontal="center" vertical="center" wrapText="1"/>
      <protection/>
    </xf>
    <xf numFmtId="9" fontId="2" fillId="40" borderId="25" xfId="0" applyNumberFormat="1" applyFont="1" applyFill="1" applyBorder="1" applyAlignment="1" applyProtection="1">
      <alignment horizontal="justify" vertical="center" wrapText="1"/>
      <protection/>
    </xf>
    <xf numFmtId="9" fontId="2" fillId="40" borderId="12" xfId="0" applyNumberFormat="1" applyFont="1" applyFill="1" applyBorder="1" applyAlignment="1" applyProtection="1">
      <alignment horizontal="justify" vertical="center" wrapText="1"/>
      <protection/>
    </xf>
    <xf numFmtId="0" fontId="2" fillId="40" borderId="18" xfId="0" applyFont="1" applyFill="1" applyBorder="1" applyAlignment="1" applyProtection="1">
      <alignment horizontal="center" vertical="center" wrapText="1"/>
      <protection/>
    </xf>
    <xf numFmtId="0" fontId="2" fillId="40" borderId="27" xfId="0" applyFont="1" applyFill="1" applyBorder="1" applyAlignment="1" applyProtection="1">
      <alignment horizontal="center" vertical="center" wrapText="1"/>
      <protection/>
    </xf>
    <xf numFmtId="0" fontId="3" fillId="47" borderId="64" xfId="0" applyFont="1" applyFill="1" applyBorder="1" applyAlignment="1" applyProtection="1">
      <alignment horizontal="center" vertical="center" textRotation="255" wrapText="1"/>
      <protection/>
    </xf>
    <xf numFmtId="0" fontId="3" fillId="47" borderId="44" xfId="0" applyFont="1" applyFill="1" applyBorder="1" applyAlignment="1" applyProtection="1">
      <alignment horizontal="center" vertical="center" textRotation="255" wrapText="1"/>
      <protection/>
    </xf>
    <xf numFmtId="1" fontId="2" fillId="47" borderId="65" xfId="55" applyNumberFormat="1" applyFont="1" applyFill="1" applyBorder="1" applyAlignment="1" applyProtection="1">
      <alignment horizontal="center" vertical="center" wrapText="1"/>
      <protection/>
    </xf>
    <xf numFmtId="1" fontId="2" fillId="47" borderId="66" xfId="55" applyNumberFormat="1" applyFont="1" applyFill="1" applyBorder="1" applyAlignment="1" applyProtection="1">
      <alignment horizontal="center" vertical="center" wrapText="1"/>
      <protection/>
    </xf>
    <xf numFmtId="9" fontId="2" fillId="47" borderId="63" xfId="57" applyFont="1" applyFill="1" applyBorder="1" applyAlignment="1" applyProtection="1">
      <alignment horizontal="center" vertical="center" wrapText="1"/>
      <protection/>
    </xf>
    <xf numFmtId="9" fontId="2" fillId="47" borderId="33" xfId="57" applyFont="1" applyFill="1" applyBorder="1" applyAlignment="1" applyProtection="1">
      <alignment horizontal="center" vertical="center" wrapText="1"/>
      <protection/>
    </xf>
    <xf numFmtId="9" fontId="2" fillId="47" borderId="12" xfId="57" applyFont="1" applyFill="1" applyBorder="1" applyAlignment="1" applyProtection="1">
      <alignment horizontal="center" vertical="center" wrapText="1"/>
      <protection/>
    </xf>
    <xf numFmtId="0" fontId="2" fillId="47" borderId="63" xfId="0" applyFont="1" applyFill="1" applyBorder="1" applyAlignment="1" applyProtection="1">
      <alignment horizontal="justify" vertical="center" wrapText="1"/>
      <protection/>
    </xf>
    <xf numFmtId="0" fontId="2" fillId="47" borderId="33" xfId="0" applyFont="1" applyFill="1" applyBorder="1" applyAlignment="1" applyProtection="1">
      <alignment horizontal="justify" vertical="center" wrapText="1"/>
      <protection/>
    </xf>
    <xf numFmtId="0" fontId="2" fillId="47" borderId="12" xfId="0" applyFont="1" applyFill="1" applyBorder="1" applyAlignment="1" applyProtection="1">
      <alignment horizontal="justify" vertical="center" wrapText="1"/>
      <protection/>
    </xf>
    <xf numFmtId="1" fontId="2" fillId="47" borderId="13" xfId="55" applyNumberFormat="1" applyFont="1" applyFill="1" applyBorder="1" applyAlignment="1" applyProtection="1">
      <alignment horizontal="center" vertical="center" wrapText="1"/>
      <protection/>
    </xf>
    <xf numFmtId="0" fontId="2" fillId="47" borderId="10" xfId="0" applyFont="1" applyFill="1" applyBorder="1" applyAlignment="1" applyProtection="1">
      <alignment horizontal="justify" vertical="center" wrapText="1"/>
      <protection/>
    </xf>
    <xf numFmtId="0" fontId="2" fillId="47" borderId="10" xfId="0" applyFont="1" applyFill="1" applyBorder="1" applyAlignment="1" applyProtection="1">
      <alignment horizontal="center" vertical="center" wrapText="1"/>
      <protection/>
    </xf>
    <xf numFmtId="1" fontId="2" fillId="47" borderId="34" xfId="57" applyNumberFormat="1" applyFont="1" applyFill="1" applyBorder="1" applyAlignment="1" applyProtection="1">
      <alignment horizontal="center" vertical="center" wrapText="1"/>
      <protection/>
    </xf>
    <xf numFmtId="1" fontId="2" fillId="47" borderId="31" xfId="57" applyNumberFormat="1" applyFont="1" applyFill="1" applyBorder="1" applyAlignment="1" applyProtection="1">
      <alignment horizontal="center" vertical="center" wrapText="1"/>
      <protection/>
    </xf>
    <xf numFmtId="0" fontId="2" fillId="47" borderId="67" xfId="0" applyFont="1" applyFill="1" applyBorder="1" applyAlignment="1" applyProtection="1">
      <alignment horizontal="center" vertical="center" wrapText="1"/>
      <protection/>
    </xf>
    <xf numFmtId="0" fontId="2" fillId="47" borderId="42" xfId="0" applyFont="1" applyFill="1" applyBorder="1" applyAlignment="1" applyProtection="1">
      <alignment horizontal="center" vertical="center" wrapText="1"/>
      <protection/>
    </xf>
    <xf numFmtId="0" fontId="2" fillId="47" borderId="17" xfId="0" applyFont="1" applyFill="1" applyBorder="1" applyAlignment="1" applyProtection="1">
      <alignment horizontal="center" vertical="center" wrapText="1"/>
      <protection/>
    </xf>
    <xf numFmtId="0" fontId="2" fillId="47" borderId="26" xfId="0" applyFont="1" applyFill="1" applyBorder="1" applyAlignment="1" applyProtection="1">
      <alignment horizontal="center" vertical="center" wrapText="1"/>
      <protection/>
    </xf>
    <xf numFmtId="0" fontId="2" fillId="47" borderId="27" xfId="0" applyFont="1" applyFill="1" applyBorder="1" applyAlignment="1" applyProtection="1">
      <alignment horizontal="center" vertical="center" wrapText="1"/>
      <protection/>
    </xf>
    <xf numFmtId="0" fontId="2" fillId="47" borderId="24" xfId="0" applyFont="1" applyFill="1" applyBorder="1" applyAlignment="1" applyProtection="1">
      <alignment horizontal="center" vertical="center" wrapText="1"/>
      <protection/>
    </xf>
    <xf numFmtId="9" fontId="2" fillId="47" borderId="24" xfId="0" applyNumberFormat="1" applyFont="1" applyFill="1" applyBorder="1" applyAlignment="1" applyProtection="1">
      <alignment horizontal="center" vertical="center" wrapText="1"/>
      <protection/>
    </xf>
    <xf numFmtId="9" fontId="2" fillId="47" borderId="10" xfId="0" applyNumberFormat="1" applyFont="1" applyFill="1" applyBorder="1" applyAlignment="1" applyProtection="1">
      <alignment horizontal="center" vertical="center" wrapText="1"/>
      <protection/>
    </xf>
    <xf numFmtId="0" fontId="4" fillId="47" borderId="24" xfId="0" applyFont="1" applyFill="1" applyBorder="1" applyAlignment="1" applyProtection="1">
      <alignment horizontal="center" vertical="center" wrapText="1"/>
      <protection/>
    </xf>
    <xf numFmtId="0" fontId="4" fillId="47" borderId="10" xfId="0" applyFont="1" applyFill="1" applyBorder="1" applyAlignment="1" applyProtection="1">
      <alignment horizontal="center" vertical="center" wrapText="1"/>
      <protection/>
    </xf>
    <xf numFmtId="9" fontId="2" fillId="47" borderId="10" xfId="57" applyFont="1" applyFill="1" applyBorder="1" applyAlignment="1" applyProtection="1">
      <alignment horizontal="center" vertical="center" wrapText="1"/>
      <protection/>
    </xf>
    <xf numFmtId="0" fontId="2" fillId="47" borderId="25" xfId="0" applyFont="1" applyFill="1" applyBorder="1" applyAlignment="1" applyProtection="1">
      <alignment horizontal="center" vertical="center" wrapText="1"/>
      <protection/>
    </xf>
    <xf numFmtId="0" fontId="2" fillId="47" borderId="32" xfId="0" applyFont="1" applyFill="1" applyBorder="1" applyAlignment="1" applyProtection="1">
      <alignment horizontal="center" vertical="center" wrapText="1"/>
      <protection/>
    </xf>
    <xf numFmtId="1" fontId="2" fillId="47" borderId="14" xfId="57" applyNumberFormat="1" applyFont="1" applyFill="1" applyBorder="1" applyAlignment="1" applyProtection="1">
      <alignment horizontal="center" vertical="center" wrapText="1"/>
      <protection/>
    </xf>
    <xf numFmtId="9" fontId="2" fillId="47" borderId="25" xfId="0" applyNumberFormat="1" applyFont="1" applyFill="1" applyBorder="1" applyAlignment="1" applyProtection="1">
      <alignment horizontal="center" vertical="center" wrapText="1"/>
      <protection/>
    </xf>
    <xf numFmtId="9" fontId="2" fillId="47" borderId="12" xfId="0" applyNumberFormat="1" applyFont="1" applyFill="1" applyBorder="1" applyAlignment="1" applyProtection="1">
      <alignment horizontal="center" vertical="center" wrapText="1"/>
      <protection/>
    </xf>
    <xf numFmtId="0" fontId="2" fillId="47" borderId="25" xfId="0" applyFont="1" applyFill="1" applyBorder="1" applyAlignment="1" applyProtection="1">
      <alignment horizontal="justify" vertical="center" wrapText="1"/>
      <protection/>
    </xf>
    <xf numFmtId="0" fontId="37" fillId="0" borderId="12" xfId="0" applyFont="1" applyBorder="1" applyAlignment="1">
      <alignment horizontal="justify" vertical="center" wrapText="1"/>
    </xf>
    <xf numFmtId="1" fontId="2" fillId="47" borderId="47" xfId="57" applyNumberFormat="1" applyFont="1" applyFill="1" applyBorder="1" applyAlignment="1" applyProtection="1">
      <alignment horizontal="center" vertical="center" wrapText="1"/>
      <protection/>
    </xf>
    <xf numFmtId="1" fontId="2" fillId="47" borderId="13" xfId="57" applyNumberFormat="1" applyFont="1" applyFill="1" applyBorder="1" applyAlignment="1" applyProtection="1">
      <alignment horizontal="center" vertical="center" wrapText="1"/>
      <protection/>
    </xf>
    <xf numFmtId="1" fontId="2" fillId="47" borderId="25" xfId="57" applyNumberFormat="1" applyFont="1" applyFill="1" applyBorder="1" applyAlignment="1" applyProtection="1">
      <alignment horizontal="center" vertical="center" wrapText="1"/>
      <protection/>
    </xf>
    <xf numFmtId="1" fontId="2" fillId="47" borderId="12" xfId="57" applyNumberFormat="1" applyFont="1" applyFill="1" applyBorder="1" applyAlignment="1" applyProtection="1">
      <alignment horizontal="center" vertical="center" wrapText="1"/>
      <protection/>
    </xf>
    <xf numFmtId="0" fontId="9" fillId="47" borderId="25" xfId="0" applyFont="1" applyFill="1" applyBorder="1" applyAlignment="1" applyProtection="1">
      <alignment horizontal="justify" vertical="center" wrapText="1"/>
      <protection/>
    </xf>
    <xf numFmtId="0" fontId="9" fillId="47" borderId="12" xfId="0" applyFont="1" applyFill="1" applyBorder="1" applyAlignment="1" applyProtection="1">
      <alignment horizontal="justify" vertical="center" wrapText="1"/>
      <protection/>
    </xf>
    <xf numFmtId="1" fontId="2" fillId="47" borderId="66" xfId="57" applyNumberFormat="1" applyFont="1" applyFill="1" applyBorder="1" applyAlignment="1" applyProtection="1">
      <alignment horizontal="center" vertical="center" wrapText="1"/>
      <protection/>
    </xf>
    <xf numFmtId="1" fontId="2" fillId="47" borderId="35" xfId="57" applyNumberFormat="1" applyFont="1" applyFill="1" applyBorder="1" applyAlignment="1" applyProtection="1">
      <alignment horizontal="center" vertical="center" wrapText="1"/>
      <protection/>
    </xf>
    <xf numFmtId="0" fontId="2" fillId="47" borderId="34" xfId="0" applyFont="1" applyFill="1" applyBorder="1" applyAlignment="1" applyProtection="1">
      <alignment horizontal="center" vertical="center" wrapText="1"/>
      <protection/>
    </xf>
    <xf numFmtId="0" fontId="2" fillId="47" borderId="35" xfId="0" applyFont="1" applyFill="1" applyBorder="1" applyAlignment="1" applyProtection="1">
      <alignment horizontal="center" vertical="center" wrapText="1"/>
      <protection/>
    </xf>
    <xf numFmtId="0" fontId="2" fillId="47" borderId="31" xfId="0" applyFont="1" applyFill="1" applyBorder="1" applyAlignment="1" applyProtection="1">
      <alignment horizontal="center" vertical="center" wrapText="1"/>
      <protection/>
    </xf>
    <xf numFmtId="9" fontId="2" fillId="47" borderId="33" xfId="0" applyNumberFormat="1" applyFont="1" applyFill="1" applyBorder="1" applyAlignment="1" applyProtection="1">
      <alignment horizontal="center" vertical="center" wrapText="1"/>
      <protection/>
    </xf>
    <xf numFmtId="0" fontId="2" fillId="48" borderId="10" xfId="0" applyFont="1" applyFill="1" applyBorder="1" applyAlignment="1" applyProtection="1">
      <alignment horizontal="center" vertical="center" wrapText="1"/>
      <protection/>
    </xf>
    <xf numFmtId="0" fontId="2" fillId="48" borderId="11" xfId="0" applyFont="1" applyFill="1" applyBorder="1" applyAlignment="1" applyProtection="1">
      <alignment horizontal="center" vertical="center" wrapText="1"/>
      <protection/>
    </xf>
    <xf numFmtId="0" fontId="4" fillId="47" borderId="25" xfId="0" applyFont="1" applyFill="1" applyBorder="1" applyAlignment="1" applyProtection="1">
      <alignment horizontal="center" vertical="center" wrapText="1"/>
      <protection/>
    </xf>
    <xf numFmtId="0" fontId="4" fillId="47" borderId="33" xfId="0" applyFont="1" applyFill="1" applyBorder="1" applyAlignment="1" applyProtection="1">
      <alignment horizontal="center" vertical="center" wrapText="1"/>
      <protection/>
    </xf>
    <xf numFmtId="0" fontId="4" fillId="47" borderId="12" xfId="0" applyFont="1" applyFill="1" applyBorder="1" applyAlignment="1" applyProtection="1">
      <alignment horizontal="center" vertical="center" wrapText="1"/>
      <protection/>
    </xf>
    <xf numFmtId="9" fontId="2" fillId="47" borderId="25" xfId="0" applyNumberFormat="1" applyFont="1" applyFill="1" applyBorder="1" applyAlignment="1" applyProtection="1">
      <alignment horizontal="justify" vertical="center" wrapText="1"/>
      <protection/>
    </xf>
    <xf numFmtId="9" fontId="2" fillId="47" borderId="33" xfId="0" applyNumberFormat="1" applyFont="1" applyFill="1" applyBorder="1" applyAlignment="1" applyProtection="1">
      <alignment horizontal="justify" vertical="center" wrapText="1"/>
      <protection/>
    </xf>
    <xf numFmtId="9" fontId="2" fillId="47" borderId="12" xfId="0" applyNumberFormat="1" applyFont="1" applyFill="1" applyBorder="1" applyAlignment="1" applyProtection="1">
      <alignment horizontal="justify" vertical="center" wrapText="1"/>
      <protection/>
    </xf>
    <xf numFmtId="9" fontId="2" fillId="47" borderId="25" xfId="57" applyFont="1" applyFill="1" applyBorder="1" applyAlignment="1" applyProtection="1">
      <alignment horizontal="center" vertical="center" wrapText="1"/>
      <protection/>
    </xf>
    <xf numFmtId="0" fontId="2" fillId="47" borderId="68" xfId="0" applyFont="1" applyFill="1" applyBorder="1" applyAlignment="1" applyProtection="1">
      <alignment horizontal="center" vertical="center" wrapText="1"/>
      <protection/>
    </xf>
    <xf numFmtId="0" fontId="2" fillId="47" borderId="69" xfId="0" applyFont="1" applyFill="1" applyBorder="1" applyAlignment="1" applyProtection="1">
      <alignment horizontal="center" vertical="center" wrapText="1"/>
      <protection/>
    </xf>
    <xf numFmtId="0" fontId="2" fillId="47" borderId="70" xfId="0" applyFont="1" applyFill="1" applyBorder="1" applyAlignment="1" applyProtection="1">
      <alignment horizontal="center" vertical="center" wrapText="1"/>
      <protection/>
    </xf>
    <xf numFmtId="0" fontId="3" fillId="48" borderId="55" xfId="0" applyFont="1" applyFill="1" applyBorder="1" applyAlignment="1" applyProtection="1">
      <alignment horizontal="center" vertical="center" textRotation="255"/>
      <protection/>
    </xf>
    <xf numFmtId="0" fontId="3" fillId="48" borderId="56" xfId="0" applyFont="1" applyFill="1" applyBorder="1" applyAlignment="1" applyProtection="1">
      <alignment horizontal="center" vertical="center" textRotation="255"/>
      <protection/>
    </xf>
    <xf numFmtId="0" fontId="3" fillId="48" borderId="16" xfId="0" applyFont="1" applyFill="1" applyBorder="1" applyAlignment="1" applyProtection="1">
      <alignment horizontal="center" vertical="center" textRotation="255"/>
      <protection/>
    </xf>
    <xf numFmtId="0" fontId="2" fillId="48" borderId="24" xfId="0" applyFont="1" applyFill="1" applyBorder="1" applyAlignment="1" applyProtection="1">
      <alignment horizontal="center" vertical="center" wrapText="1"/>
      <protection/>
    </xf>
    <xf numFmtId="1" fontId="2" fillId="48" borderId="34" xfId="0" applyNumberFormat="1" applyFont="1" applyFill="1" applyBorder="1" applyAlignment="1" applyProtection="1">
      <alignment horizontal="center" vertical="center"/>
      <protection/>
    </xf>
    <xf numFmtId="1" fontId="2" fillId="48" borderId="31" xfId="0" applyNumberFormat="1" applyFont="1" applyFill="1" applyBorder="1" applyAlignment="1" applyProtection="1">
      <alignment horizontal="center" vertical="center"/>
      <protection/>
    </xf>
    <xf numFmtId="0" fontId="3" fillId="29" borderId="64" xfId="0" applyFont="1" applyFill="1" applyBorder="1" applyAlignment="1" applyProtection="1">
      <alignment horizontal="center" vertical="center" textRotation="255"/>
      <protection/>
    </xf>
    <xf numFmtId="0" fontId="3" fillId="29" borderId="44" xfId="0" applyFont="1" applyFill="1" applyBorder="1" applyAlignment="1" applyProtection="1">
      <alignment horizontal="center" vertical="center" textRotation="255"/>
      <protection/>
    </xf>
    <xf numFmtId="0" fontId="3" fillId="29" borderId="49" xfId="0" applyFont="1" applyFill="1" applyBorder="1" applyAlignment="1" applyProtection="1">
      <alignment horizontal="center" vertical="center" textRotation="255"/>
      <protection/>
    </xf>
    <xf numFmtId="0" fontId="2" fillId="29" borderId="24" xfId="0" applyFont="1" applyFill="1" applyBorder="1" applyAlignment="1" applyProtection="1">
      <alignment horizontal="center" vertical="center" wrapText="1"/>
      <protection/>
    </xf>
    <xf numFmtId="0" fontId="2" fillId="29" borderId="10" xfId="0" applyFont="1" applyFill="1" applyBorder="1" applyAlignment="1" applyProtection="1">
      <alignment horizontal="center" vertical="center" wrapText="1"/>
      <protection/>
    </xf>
    <xf numFmtId="1" fontId="2" fillId="29" borderId="47" xfId="0" applyNumberFormat="1" applyFont="1" applyFill="1" applyBorder="1" applyAlignment="1" applyProtection="1">
      <alignment horizontal="center" vertical="center"/>
      <protection/>
    </xf>
    <xf numFmtId="1" fontId="2" fillId="29" borderId="13" xfId="0" applyNumberFormat="1" applyFont="1" applyFill="1" applyBorder="1" applyAlignment="1" applyProtection="1">
      <alignment horizontal="center" vertical="center"/>
      <protection/>
    </xf>
    <xf numFmtId="0" fontId="2" fillId="29" borderId="25" xfId="0" applyFont="1" applyFill="1" applyBorder="1" applyAlignment="1" applyProtection="1">
      <alignment horizontal="center" vertical="center" wrapText="1"/>
      <protection/>
    </xf>
    <xf numFmtId="0" fontId="2" fillId="29" borderId="12" xfId="0" applyFont="1" applyFill="1" applyBorder="1" applyAlignment="1" applyProtection="1">
      <alignment horizontal="center" vertical="center" wrapText="1"/>
      <protection/>
    </xf>
    <xf numFmtId="0" fontId="2" fillId="29" borderId="11" xfId="0" applyFont="1" applyFill="1" applyBorder="1" applyAlignment="1" applyProtection="1">
      <alignment horizontal="center" vertical="center" wrapText="1"/>
      <protection/>
    </xf>
    <xf numFmtId="0" fontId="2" fillId="29" borderId="10" xfId="0" applyFont="1" applyFill="1" applyBorder="1" applyAlignment="1" applyProtection="1">
      <alignment horizontal="justify" vertical="center" wrapText="1"/>
      <protection/>
    </xf>
    <xf numFmtId="0" fontId="2" fillId="29" borderId="11" xfId="0" applyFont="1" applyFill="1" applyBorder="1" applyAlignment="1" applyProtection="1">
      <alignment horizontal="justify" vertical="center" wrapText="1"/>
      <protection/>
    </xf>
    <xf numFmtId="0" fontId="3" fillId="49" borderId="55" xfId="0" applyFont="1" applyFill="1" applyBorder="1" applyAlignment="1" applyProtection="1">
      <alignment horizontal="center" vertical="center" textRotation="255"/>
      <protection/>
    </xf>
    <xf numFmtId="0" fontId="3" fillId="49" borderId="56" xfId="0" applyFont="1" applyFill="1" applyBorder="1" applyAlignment="1" applyProtection="1">
      <alignment horizontal="center" vertical="center" textRotation="255"/>
      <protection/>
    </xf>
    <xf numFmtId="0" fontId="3" fillId="49" borderId="16" xfId="0" applyFont="1" applyFill="1" applyBorder="1" applyAlignment="1" applyProtection="1">
      <alignment horizontal="center" vertical="center" textRotation="255"/>
      <protection/>
    </xf>
    <xf numFmtId="0" fontId="2" fillId="49" borderId="24" xfId="0" applyFont="1" applyFill="1" applyBorder="1" applyAlignment="1" applyProtection="1">
      <alignment horizontal="center" vertical="center" wrapText="1"/>
      <protection/>
    </xf>
    <xf numFmtId="0" fontId="2" fillId="49" borderId="10" xfId="0" applyFont="1" applyFill="1" applyBorder="1" applyAlignment="1" applyProtection="1">
      <alignment horizontal="center" vertical="center" wrapText="1"/>
      <protection/>
    </xf>
    <xf numFmtId="0" fontId="2" fillId="49" borderId="11" xfId="0" applyFont="1" applyFill="1" applyBorder="1" applyAlignment="1" applyProtection="1">
      <alignment horizontal="center" vertical="center" wrapText="1"/>
      <protection/>
    </xf>
    <xf numFmtId="0" fontId="2" fillId="49" borderId="34" xfId="0" applyFont="1" applyFill="1" applyBorder="1" applyAlignment="1" applyProtection="1">
      <alignment horizontal="center" vertical="center" wrapText="1"/>
      <protection/>
    </xf>
    <xf numFmtId="0" fontId="2" fillId="49" borderId="31" xfId="0" applyFont="1" applyFill="1" applyBorder="1" applyAlignment="1" applyProtection="1">
      <alignment horizontal="center" vertical="center" wrapText="1"/>
      <protection/>
    </xf>
    <xf numFmtId="0" fontId="2" fillId="49" borderId="25" xfId="0" applyFont="1" applyFill="1" applyBorder="1" applyAlignment="1" applyProtection="1">
      <alignment horizontal="center" vertical="center" wrapText="1"/>
      <protection/>
    </xf>
    <xf numFmtId="0" fontId="2" fillId="49" borderId="12" xfId="0" applyFont="1" applyFill="1" applyBorder="1" applyAlignment="1" applyProtection="1">
      <alignment horizontal="center" vertical="center" wrapText="1"/>
      <protection/>
    </xf>
    <xf numFmtId="0" fontId="2" fillId="49" borderId="33" xfId="0" applyFont="1" applyFill="1" applyBorder="1" applyAlignment="1" applyProtection="1">
      <alignment horizontal="center" vertical="center" wrapText="1"/>
      <protection/>
    </xf>
    <xf numFmtId="0" fontId="2" fillId="49" borderId="22" xfId="0" applyFont="1" applyFill="1" applyBorder="1" applyAlignment="1" applyProtection="1">
      <alignment horizontal="center" vertical="center" wrapText="1"/>
      <protection/>
    </xf>
    <xf numFmtId="0" fontId="3" fillId="50" borderId="55" xfId="0" applyFont="1" applyFill="1" applyBorder="1" applyAlignment="1" applyProtection="1">
      <alignment horizontal="center" vertical="center" textRotation="255" wrapText="1"/>
      <protection/>
    </xf>
    <xf numFmtId="0" fontId="3" fillId="50" borderId="56" xfId="0" applyFont="1" applyFill="1" applyBorder="1" applyAlignment="1" applyProtection="1">
      <alignment horizontal="center" vertical="center" textRotation="255" wrapText="1"/>
      <protection/>
    </xf>
    <xf numFmtId="0" fontId="3" fillId="50" borderId="16" xfId="0" applyFont="1" applyFill="1" applyBorder="1" applyAlignment="1" applyProtection="1">
      <alignment horizontal="center" vertical="center" textRotation="255" wrapText="1"/>
      <protection/>
    </xf>
    <xf numFmtId="0" fontId="2" fillId="50" borderId="24" xfId="0" applyFont="1" applyFill="1" applyBorder="1" applyAlignment="1" applyProtection="1">
      <alignment horizontal="center" vertical="center" wrapText="1"/>
      <protection/>
    </xf>
    <xf numFmtId="0" fontId="2" fillId="50" borderId="10" xfId="0" applyFont="1" applyFill="1" applyBorder="1" applyAlignment="1" applyProtection="1">
      <alignment horizontal="center" vertical="center" wrapText="1"/>
      <protection/>
    </xf>
    <xf numFmtId="1" fontId="2" fillId="50" borderId="34" xfId="0" applyNumberFormat="1" applyFont="1" applyFill="1" applyBorder="1" applyAlignment="1" applyProtection="1">
      <alignment horizontal="center" vertical="center" wrapText="1"/>
      <protection/>
    </xf>
    <xf numFmtId="1" fontId="2" fillId="50" borderId="31" xfId="0" applyNumberFormat="1" applyFont="1" applyFill="1" applyBorder="1" applyAlignment="1" applyProtection="1">
      <alignment horizontal="center" vertical="center" wrapText="1"/>
      <protection/>
    </xf>
    <xf numFmtId="0" fontId="2" fillId="50" borderId="25" xfId="0" applyFont="1" applyFill="1" applyBorder="1" applyAlignment="1" applyProtection="1">
      <alignment horizontal="center" vertical="center" wrapText="1"/>
      <protection/>
    </xf>
    <xf numFmtId="0" fontId="2" fillId="50" borderId="12" xfId="0" applyFont="1" applyFill="1" applyBorder="1" applyAlignment="1" applyProtection="1">
      <alignment horizontal="center" vertical="center" wrapText="1"/>
      <protection/>
    </xf>
    <xf numFmtId="0" fontId="2" fillId="50" borderId="11" xfId="0" applyFont="1" applyFill="1" applyBorder="1" applyAlignment="1" applyProtection="1">
      <alignment horizontal="center" vertical="center" wrapText="1"/>
      <protection/>
    </xf>
    <xf numFmtId="0" fontId="2" fillId="50" borderId="10" xfId="0" applyFont="1" applyFill="1" applyBorder="1" applyAlignment="1" applyProtection="1">
      <alignment horizontal="justify" vertical="center" wrapText="1"/>
      <protection/>
    </xf>
    <xf numFmtId="0" fontId="2" fillId="50" borderId="11" xfId="0" applyFont="1" applyFill="1" applyBorder="1" applyAlignment="1" applyProtection="1">
      <alignment horizontal="justify" vertical="center" wrapText="1"/>
      <protection/>
    </xf>
    <xf numFmtId="0" fontId="2" fillId="48" borderId="63" xfId="0" applyFont="1" applyFill="1" applyBorder="1" applyAlignment="1" applyProtection="1">
      <alignment horizontal="center" vertical="center" wrapText="1"/>
      <protection/>
    </xf>
    <xf numFmtId="0" fontId="2" fillId="48" borderId="33" xfId="0" applyFont="1" applyFill="1" applyBorder="1" applyAlignment="1" applyProtection="1">
      <alignment horizontal="center" vertical="center" wrapText="1"/>
      <protection/>
    </xf>
    <xf numFmtId="0" fontId="2" fillId="48" borderId="12" xfId="0" applyFont="1" applyFill="1" applyBorder="1" applyAlignment="1" applyProtection="1">
      <alignment horizontal="center" vertical="center" wrapText="1"/>
      <protection/>
    </xf>
    <xf numFmtId="0" fontId="2" fillId="48" borderId="25" xfId="0" applyFont="1" applyFill="1" applyBorder="1" applyAlignment="1" applyProtection="1">
      <alignment horizontal="center" vertical="center" wrapText="1"/>
      <protection/>
    </xf>
    <xf numFmtId="0" fontId="2" fillId="48" borderId="34" xfId="0" applyFont="1" applyFill="1" applyBorder="1" applyAlignment="1" applyProtection="1">
      <alignment horizontal="center" vertical="center" wrapText="1"/>
      <protection/>
    </xf>
    <xf numFmtId="0" fontId="2" fillId="48" borderId="35" xfId="0" applyFont="1" applyFill="1" applyBorder="1" applyAlignment="1" applyProtection="1">
      <alignment horizontal="center" vertical="center" wrapText="1"/>
      <protection/>
    </xf>
    <xf numFmtId="0" fontId="2" fillId="48" borderId="31" xfId="0" applyFont="1" applyFill="1" applyBorder="1" applyAlignment="1" applyProtection="1">
      <alignment horizontal="center" vertical="center" wrapText="1"/>
      <protection/>
    </xf>
    <xf numFmtId="9" fontId="2" fillId="48" borderId="25" xfId="0" applyNumberFormat="1" applyFont="1" applyFill="1" applyBorder="1" applyAlignment="1" applyProtection="1">
      <alignment horizontal="center" vertical="center" wrapText="1"/>
      <protection/>
    </xf>
    <xf numFmtId="9" fontId="2" fillId="48" borderId="33" xfId="0" applyNumberFormat="1" applyFont="1" applyFill="1" applyBorder="1" applyAlignment="1" applyProtection="1">
      <alignment horizontal="center" vertical="center" wrapText="1"/>
      <protection/>
    </xf>
    <xf numFmtId="9" fontId="2" fillId="48" borderId="12" xfId="0" applyNumberFormat="1" applyFont="1" applyFill="1" applyBorder="1" applyAlignment="1" applyProtection="1">
      <alignment horizontal="center" vertical="center" wrapText="1"/>
      <protection/>
    </xf>
    <xf numFmtId="0" fontId="57" fillId="44" borderId="25" xfId="0" applyFont="1" applyFill="1" applyBorder="1" applyAlignment="1" applyProtection="1">
      <alignment horizontal="center" vertical="center" wrapText="1"/>
      <protection/>
    </xf>
    <xf numFmtId="0" fontId="57" fillId="44" borderId="33" xfId="0" applyFont="1" applyFill="1" applyBorder="1" applyAlignment="1" applyProtection="1">
      <alignment horizontal="center" vertical="center" wrapText="1"/>
      <protection/>
    </xf>
    <xf numFmtId="0" fontId="57" fillId="44" borderId="12" xfId="0" applyFont="1" applyFill="1" applyBorder="1" applyAlignment="1" applyProtection="1">
      <alignment horizontal="center" vertical="center" wrapText="1"/>
      <protection/>
    </xf>
    <xf numFmtId="9" fontId="7" fillId="48" borderId="25" xfId="0" applyNumberFormat="1" applyFont="1" applyFill="1" applyBorder="1" applyAlignment="1" applyProtection="1">
      <alignment horizontal="justify" vertical="center" wrapText="1"/>
      <protection/>
    </xf>
    <xf numFmtId="9" fontId="7" fillId="48" borderId="33" xfId="0" applyNumberFormat="1" applyFont="1" applyFill="1" applyBorder="1" applyAlignment="1" applyProtection="1">
      <alignment horizontal="justify" vertical="center" wrapText="1"/>
      <protection/>
    </xf>
    <xf numFmtId="9" fontId="7" fillId="48" borderId="12" xfId="0" applyNumberFormat="1" applyFont="1" applyFill="1" applyBorder="1" applyAlignment="1" applyProtection="1">
      <alignment horizontal="justify" vertical="center" wrapText="1"/>
      <protection/>
    </xf>
    <xf numFmtId="0" fontId="2" fillId="48" borderId="10" xfId="0" applyFont="1" applyFill="1" applyBorder="1" applyAlignment="1" applyProtection="1">
      <alignment horizontal="justify" vertical="center" wrapText="1"/>
      <protection/>
    </xf>
    <xf numFmtId="0" fontId="2" fillId="48" borderId="25" xfId="0" applyFont="1" applyFill="1" applyBorder="1" applyAlignment="1" applyProtection="1">
      <alignment horizontal="justify" vertical="center" wrapText="1"/>
      <protection/>
    </xf>
    <xf numFmtId="0" fontId="2" fillId="48" borderId="68" xfId="0" applyFont="1" applyFill="1" applyBorder="1" applyAlignment="1" applyProtection="1">
      <alignment horizontal="center" vertical="center" wrapText="1"/>
      <protection/>
    </xf>
    <xf numFmtId="0" fontId="2" fillId="48" borderId="69" xfId="0" applyFont="1" applyFill="1" applyBorder="1" applyAlignment="1" applyProtection="1">
      <alignment horizontal="center" vertical="center" wrapText="1"/>
      <protection/>
    </xf>
    <xf numFmtId="0" fontId="2" fillId="48" borderId="70" xfId="0" applyFont="1" applyFill="1" applyBorder="1" applyAlignment="1" applyProtection="1">
      <alignment horizontal="center" vertical="center" wrapText="1"/>
      <protection/>
    </xf>
    <xf numFmtId="0" fontId="2" fillId="40" borderId="25" xfId="0" applyFont="1" applyFill="1" applyBorder="1" applyAlignment="1" applyProtection="1">
      <alignment horizontal="justify" vertical="center" wrapText="1"/>
      <protection/>
    </xf>
    <xf numFmtId="0" fontId="2" fillId="40" borderId="12" xfId="0" applyFont="1" applyFill="1" applyBorder="1" applyAlignment="1" applyProtection="1">
      <alignment horizontal="justify" vertical="center"/>
      <protection/>
    </xf>
    <xf numFmtId="9" fontId="10" fillId="47" borderId="25" xfId="0" applyNumberFormat="1" applyFont="1" applyFill="1" applyBorder="1" applyAlignment="1" applyProtection="1">
      <alignment horizontal="justify" vertical="center" wrapText="1"/>
      <protection/>
    </xf>
    <xf numFmtId="9" fontId="10" fillId="47" borderId="33" xfId="0" applyNumberFormat="1" applyFont="1" applyFill="1" applyBorder="1" applyAlignment="1" applyProtection="1">
      <alignment horizontal="justify" vertical="center" wrapText="1"/>
      <protection/>
    </xf>
    <xf numFmtId="9" fontId="10" fillId="47" borderId="12" xfId="0" applyNumberFormat="1" applyFont="1" applyFill="1" applyBorder="1" applyAlignment="1" applyProtection="1">
      <alignment horizontal="justify" vertical="center" wrapText="1"/>
      <protection/>
    </xf>
    <xf numFmtId="0" fontId="13" fillId="34" borderId="40" xfId="0" applyFont="1" applyFill="1" applyBorder="1" applyAlignment="1" applyProtection="1">
      <alignment horizontal="center" vertical="center" wrapText="1"/>
      <protection/>
    </xf>
    <xf numFmtId="0" fontId="13" fillId="34" borderId="48" xfId="0" applyFont="1" applyFill="1" applyBorder="1" applyAlignment="1" applyProtection="1">
      <alignment horizontal="center" vertical="center" wrapText="1"/>
      <protection/>
    </xf>
    <xf numFmtId="0" fontId="2" fillId="34" borderId="71" xfId="0" applyFont="1" applyFill="1" applyBorder="1" applyAlignment="1" applyProtection="1">
      <alignment horizontal="center" vertical="center"/>
      <protection/>
    </xf>
    <xf numFmtId="0" fontId="2" fillId="34" borderId="40" xfId="0" applyFont="1" applyFill="1" applyBorder="1" applyAlignment="1" applyProtection="1">
      <alignment horizontal="center" vertical="center"/>
      <protection/>
    </xf>
    <xf numFmtId="9" fontId="3" fillId="34" borderId="40" xfId="0" applyNumberFormat="1" applyFont="1" applyFill="1" applyBorder="1" applyAlignment="1" applyProtection="1">
      <alignment horizontal="center" vertical="center" wrapText="1"/>
      <protection/>
    </xf>
    <xf numFmtId="0" fontId="13" fillId="42" borderId="40" xfId="0" applyFont="1" applyFill="1" applyBorder="1" applyAlignment="1" applyProtection="1">
      <alignment horizontal="center" vertical="center" wrapText="1"/>
      <protection/>
    </xf>
    <xf numFmtId="0" fontId="13" fillId="42" borderId="48" xfId="0" applyFont="1" applyFill="1" applyBorder="1" applyAlignment="1" applyProtection="1">
      <alignment horizontal="center" vertical="center" wrapText="1"/>
      <protection/>
    </xf>
    <xf numFmtId="0" fontId="3" fillId="42" borderId="71" xfId="0" applyFont="1" applyFill="1" applyBorder="1" applyAlignment="1" applyProtection="1">
      <alignment horizontal="center" vertical="center"/>
      <protection/>
    </xf>
    <xf numFmtId="0" fontId="3" fillId="42" borderId="40" xfId="0" applyFont="1" applyFill="1" applyBorder="1" applyAlignment="1" applyProtection="1">
      <alignment horizontal="center" vertical="center"/>
      <protection/>
    </xf>
    <xf numFmtId="9" fontId="3" fillId="42" borderId="40" xfId="0" applyNumberFormat="1" applyFont="1" applyFill="1" applyBorder="1" applyAlignment="1" applyProtection="1">
      <alignment horizontal="center" vertical="center" wrapText="1"/>
      <protection/>
    </xf>
    <xf numFmtId="0" fontId="13" fillId="33" borderId="40" xfId="0" applyFont="1" applyFill="1" applyBorder="1" applyAlignment="1" applyProtection="1">
      <alignment horizontal="center" vertical="center" wrapText="1"/>
      <protection/>
    </xf>
    <xf numFmtId="0" fontId="13" fillId="33" borderId="48" xfId="0" applyFont="1" applyFill="1" applyBorder="1" applyAlignment="1" applyProtection="1">
      <alignment horizontal="center" vertical="center" wrapText="1"/>
      <protection/>
    </xf>
    <xf numFmtId="0" fontId="3" fillId="33" borderId="71" xfId="0" applyFont="1" applyFill="1" applyBorder="1" applyAlignment="1" applyProtection="1">
      <alignment horizontal="center" vertical="center"/>
      <protection/>
    </xf>
    <xf numFmtId="0" fontId="3" fillId="33" borderId="40" xfId="0" applyFont="1" applyFill="1" applyBorder="1" applyAlignment="1" applyProtection="1">
      <alignment horizontal="center" vertical="center"/>
      <protection/>
    </xf>
    <xf numFmtId="9" fontId="3" fillId="33" borderId="40" xfId="0" applyNumberFormat="1" applyFont="1" applyFill="1" applyBorder="1" applyAlignment="1" applyProtection="1">
      <alignment horizontal="center" vertical="center" wrapText="1"/>
      <protection/>
    </xf>
    <xf numFmtId="0" fontId="13" fillId="45" borderId="40" xfId="0" applyFont="1" applyFill="1" applyBorder="1" applyAlignment="1" applyProtection="1">
      <alignment horizontal="center" vertical="center" wrapText="1"/>
      <protection/>
    </xf>
    <xf numFmtId="0" fontId="13" fillId="45" borderId="48" xfId="0" applyFont="1" applyFill="1" applyBorder="1" applyAlignment="1" applyProtection="1">
      <alignment horizontal="center" vertical="center" wrapText="1"/>
      <protection/>
    </xf>
    <xf numFmtId="0" fontId="3" fillId="45" borderId="71" xfId="0" applyFont="1" applyFill="1" applyBorder="1" applyAlignment="1" applyProtection="1">
      <alignment horizontal="center" vertical="center"/>
      <protection/>
    </xf>
    <xf numFmtId="0" fontId="3" fillId="45" borderId="40" xfId="0" applyFont="1" applyFill="1" applyBorder="1" applyAlignment="1" applyProtection="1">
      <alignment horizontal="center" vertical="center"/>
      <protection/>
    </xf>
    <xf numFmtId="9" fontId="3" fillId="45" borderId="40" xfId="0" applyNumberFormat="1" applyFont="1" applyFill="1" applyBorder="1" applyAlignment="1" applyProtection="1">
      <alignment horizontal="center" vertical="center" wrapText="1"/>
      <protection/>
    </xf>
    <xf numFmtId="0" fontId="13" fillId="33" borderId="50" xfId="0" applyFont="1" applyFill="1" applyBorder="1" applyAlignment="1" applyProtection="1">
      <alignment horizontal="center" vertical="center" wrapText="1"/>
      <protection/>
    </xf>
    <xf numFmtId="0" fontId="3" fillId="33" borderId="72" xfId="0" applyFont="1" applyFill="1" applyBorder="1" applyAlignment="1" applyProtection="1">
      <alignment horizontal="center" vertical="center"/>
      <protection/>
    </xf>
    <xf numFmtId="0" fontId="3" fillId="33" borderId="49" xfId="0" applyFont="1" applyFill="1" applyBorder="1" applyAlignment="1" applyProtection="1">
      <alignment horizontal="center" vertical="center"/>
      <protection/>
    </xf>
    <xf numFmtId="0" fontId="13" fillId="46" borderId="40" xfId="0" applyFont="1" applyFill="1" applyBorder="1" applyAlignment="1" applyProtection="1">
      <alignment horizontal="center" vertical="center" wrapText="1"/>
      <protection/>
    </xf>
    <xf numFmtId="0" fontId="13" fillId="46" borderId="48" xfId="0" applyFont="1" applyFill="1" applyBorder="1" applyAlignment="1" applyProtection="1">
      <alignment horizontal="center" vertical="center" wrapText="1"/>
      <protection/>
    </xf>
    <xf numFmtId="0" fontId="3" fillId="46" borderId="71" xfId="0" applyFont="1" applyFill="1" applyBorder="1" applyAlignment="1" applyProtection="1">
      <alignment horizontal="center" vertical="center"/>
      <protection/>
    </xf>
    <xf numFmtId="0" fontId="3" fillId="46" borderId="40" xfId="0" applyFont="1" applyFill="1" applyBorder="1" applyAlignment="1" applyProtection="1">
      <alignment horizontal="center" vertical="center"/>
      <protection/>
    </xf>
    <xf numFmtId="9" fontId="3" fillId="46" borderId="40" xfId="0" applyNumberFormat="1" applyFont="1" applyFill="1" applyBorder="1" applyAlignment="1" applyProtection="1">
      <alignment horizontal="center" vertical="center" wrapText="1"/>
      <protection/>
    </xf>
    <xf numFmtId="0" fontId="13" fillId="40" borderId="40" xfId="0" applyFont="1" applyFill="1" applyBorder="1" applyAlignment="1" applyProtection="1">
      <alignment horizontal="center" vertical="center" wrapText="1"/>
      <protection/>
    </xf>
    <xf numFmtId="0" fontId="13" fillId="40" borderId="48" xfId="0" applyFont="1" applyFill="1" applyBorder="1" applyAlignment="1" applyProtection="1">
      <alignment horizontal="center" vertical="center" wrapText="1"/>
      <protection/>
    </xf>
    <xf numFmtId="0" fontId="3" fillId="40" borderId="71" xfId="0" applyFont="1" applyFill="1" applyBorder="1" applyAlignment="1" applyProtection="1">
      <alignment horizontal="center" vertical="center"/>
      <protection/>
    </xf>
    <xf numFmtId="0" fontId="3" fillId="40" borderId="40" xfId="0" applyFont="1" applyFill="1" applyBorder="1" applyAlignment="1" applyProtection="1">
      <alignment horizontal="center" vertical="center"/>
      <protection/>
    </xf>
    <xf numFmtId="9" fontId="3" fillId="40" borderId="40" xfId="0" applyNumberFormat="1" applyFont="1" applyFill="1" applyBorder="1" applyAlignment="1" applyProtection="1">
      <alignment horizontal="center" vertical="center" wrapText="1"/>
      <protection/>
    </xf>
    <xf numFmtId="1" fontId="2" fillId="40" borderId="34" xfId="0" applyNumberFormat="1" applyFont="1" applyFill="1" applyBorder="1" applyAlignment="1" applyProtection="1">
      <alignment horizontal="center" vertical="center" wrapText="1"/>
      <protection/>
    </xf>
    <xf numFmtId="1" fontId="2" fillId="40" borderId="31" xfId="0" applyNumberFormat="1" applyFont="1" applyFill="1" applyBorder="1" applyAlignment="1" applyProtection="1">
      <alignment horizontal="center" vertical="center" wrapText="1"/>
      <protection/>
    </xf>
    <xf numFmtId="0" fontId="2" fillId="40" borderId="25" xfId="0" applyFont="1" applyFill="1" applyBorder="1" applyAlignment="1" applyProtection="1">
      <alignment horizontal="center" vertical="center" wrapText="1"/>
      <protection/>
    </xf>
    <xf numFmtId="0" fontId="2" fillId="40" borderId="12" xfId="0" applyFont="1" applyFill="1" applyBorder="1" applyAlignment="1" applyProtection="1">
      <alignment horizontal="center" vertical="center" wrapText="1"/>
      <protection/>
    </xf>
    <xf numFmtId="0" fontId="13" fillId="47" borderId="40" xfId="0" applyFont="1" applyFill="1" applyBorder="1" applyAlignment="1" applyProtection="1">
      <alignment horizontal="center" vertical="center" wrapText="1"/>
      <protection/>
    </xf>
    <xf numFmtId="0" fontId="13" fillId="47" borderId="48" xfId="0" applyFont="1" applyFill="1" applyBorder="1" applyAlignment="1" applyProtection="1">
      <alignment horizontal="center" vertical="center" wrapText="1"/>
      <protection/>
    </xf>
    <xf numFmtId="0" fontId="3" fillId="47" borderId="71" xfId="0" applyFont="1" applyFill="1" applyBorder="1" applyAlignment="1" applyProtection="1">
      <alignment horizontal="center" vertical="center"/>
      <protection/>
    </xf>
    <xf numFmtId="0" fontId="3" fillId="47" borderId="40" xfId="0" applyFont="1" applyFill="1" applyBorder="1" applyAlignment="1" applyProtection="1">
      <alignment horizontal="center" vertical="center"/>
      <protection/>
    </xf>
    <xf numFmtId="9" fontId="3" fillId="47" borderId="40" xfId="0" applyNumberFormat="1" applyFont="1" applyFill="1" applyBorder="1" applyAlignment="1" applyProtection="1">
      <alignment horizontal="center" vertical="center" wrapText="1"/>
      <protection/>
    </xf>
    <xf numFmtId="0" fontId="13" fillId="48" borderId="40" xfId="0" applyFont="1" applyFill="1" applyBorder="1" applyAlignment="1" applyProtection="1">
      <alignment horizontal="center" vertical="center" wrapText="1"/>
      <protection/>
    </xf>
    <xf numFmtId="0" fontId="13" fillId="48" borderId="48" xfId="0" applyFont="1" applyFill="1" applyBorder="1" applyAlignment="1" applyProtection="1">
      <alignment horizontal="center" vertical="center" wrapText="1"/>
      <protection/>
    </xf>
    <xf numFmtId="0" fontId="3" fillId="48" borderId="71" xfId="0" applyFont="1" applyFill="1" applyBorder="1" applyAlignment="1" applyProtection="1">
      <alignment horizontal="center" vertical="center"/>
      <protection/>
    </xf>
    <xf numFmtId="0" fontId="3" fillId="48" borderId="40" xfId="0" applyFont="1" applyFill="1" applyBorder="1" applyAlignment="1" applyProtection="1">
      <alignment horizontal="center" vertical="center"/>
      <protection/>
    </xf>
    <xf numFmtId="9" fontId="3" fillId="48" borderId="40" xfId="0" applyNumberFormat="1" applyFont="1" applyFill="1" applyBorder="1" applyAlignment="1" applyProtection="1">
      <alignment horizontal="center" vertical="center" wrapText="1"/>
      <protection/>
    </xf>
    <xf numFmtId="0" fontId="13" fillId="29" borderId="40" xfId="0" applyFont="1" applyFill="1" applyBorder="1" applyAlignment="1" applyProtection="1">
      <alignment horizontal="center" vertical="center" wrapText="1"/>
      <protection/>
    </xf>
    <xf numFmtId="0" fontId="13" fillId="29" borderId="48" xfId="0" applyFont="1" applyFill="1" applyBorder="1" applyAlignment="1" applyProtection="1">
      <alignment horizontal="center" vertical="center" wrapText="1"/>
      <protection/>
    </xf>
    <xf numFmtId="0" fontId="3" fillId="29" borderId="71" xfId="0" applyFont="1" applyFill="1" applyBorder="1" applyAlignment="1" applyProtection="1">
      <alignment horizontal="center" vertical="center"/>
      <protection/>
    </xf>
    <xf numFmtId="0" fontId="3" fillId="29" borderId="40" xfId="0" applyFont="1" applyFill="1" applyBorder="1" applyAlignment="1" applyProtection="1">
      <alignment horizontal="center" vertical="center"/>
      <protection/>
    </xf>
    <xf numFmtId="9" fontId="3" fillId="29" borderId="40" xfId="0" applyNumberFormat="1" applyFont="1" applyFill="1" applyBorder="1" applyAlignment="1" applyProtection="1">
      <alignment horizontal="center" vertical="center" wrapText="1"/>
      <protection/>
    </xf>
    <xf numFmtId="0" fontId="13" fillId="49" borderId="40" xfId="0" applyFont="1" applyFill="1" applyBorder="1" applyAlignment="1" applyProtection="1">
      <alignment horizontal="center" vertical="center" wrapText="1"/>
      <protection/>
    </xf>
    <xf numFmtId="0" fontId="13" fillId="49" borderId="48" xfId="0" applyFont="1" applyFill="1" applyBorder="1" applyAlignment="1" applyProtection="1">
      <alignment horizontal="center" vertical="center" wrapText="1"/>
      <protection/>
    </xf>
    <xf numFmtId="0" fontId="3" fillId="49" borderId="71" xfId="0" applyFont="1" applyFill="1" applyBorder="1" applyAlignment="1" applyProtection="1">
      <alignment horizontal="center" vertical="center"/>
      <protection/>
    </xf>
    <xf numFmtId="0" fontId="3" fillId="49" borderId="40" xfId="0" applyFont="1" applyFill="1" applyBorder="1" applyAlignment="1" applyProtection="1">
      <alignment horizontal="center" vertical="center"/>
      <protection/>
    </xf>
    <xf numFmtId="9" fontId="3" fillId="49" borderId="40" xfId="0" applyNumberFormat="1" applyFont="1" applyFill="1" applyBorder="1" applyAlignment="1" applyProtection="1">
      <alignment horizontal="center" vertical="center" wrapText="1"/>
      <protection/>
    </xf>
    <xf numFmtId="0" fontId="3" fillId="51" borderId="64" xfId="0" applyFont="1" applyFill="1" applyBorder="1" applyAlignment="1" applyProtection="1">
      <alignment horizontal="center" vertical="center" textRotation="255" wrapText="1"/>
      <protection/>
    </xf>
    <xf numFmtId="0" fontId="3" fillId="51" borderId="44" xfId="0" applyFont="1" applyFill="1" applyBorder="1" applyAlignment="1" applyProtection="1">
      <alignment horizontal="center" vertical="center" textRotation="255" wrapText="1"/>
      <protection/>
    </xf>
    <xf numFmtId="0" fontId="3" fillId="51" borderId="49" xfId="0" applyFont="1" applyFill="1" applyBorder="1" applyAlignment="1" applyProtection="1">
      <alignment horizontal="center" vertical="center" textRotation="255" wrapText="1"/>
      <protection/>
    </xf>
    <xf numFmtId="0" fontId="3" fillId="51" borderId="29" xfId="0" applyFont="1" applyFill="1" applyBorder="1" applyAlignment="1" applyProtection="1">
      <alignment horizontal="center" vertical="center" wrapText="1"/>
      <protection/>
    </xf>
    <xf numFmtId="0" fontId="3" fillId="51" borderId="14" xfId="0" applyFont="1" applyFill="1" applyBorder="1" applyAlignment="1" applyProtection="1">
      <alignment horizontal="center" vertical="center" wrapText="1"/>
      <protection/>
    </xf>
    <xf numFmtId="0" fontId="2" fillId="51" borderId="24" xfId="0" applyFont="1" applyFill="1" applyBorder="1" applyAlignment="1" applyProtection="1">
      <alignment horizontal="justify" vertical="center" wrapText="1"/>
      <protection/>
    </xf>
    <xf numFmtId="0" fontId="2" fillId="51" borderId="10" xfId="0" applyFont="1" applyFill="1" applyBorder="1" applyAlignment="1" applyProtection="1">
      <alignment horizontal="justify" vertical="center" wrapText="1"/>
      <protection/>
    </xf>
    <xf numFmtId="0" fontId="2" fillId="51" borderId="24" xfId="0" applyFont="1" applyFill="1" applyBorder="1" applyAlignment="1" applyProtection="1">
      <alignment horizontal="center" vertical="center" wrapText="1"/>
      <protection/>
    </xf>
    <xf numFmtId="0" fontId="2" fillId="51" borderId="10" xfId="0" applyFont="1" applyFill="1" applyBorder="1" applyAlignment="1" applyProtection="1">
      <alignment horizontal="center" vertical="center" wrapText="1"/>
      <protection/>
    </xf>
    <xf numFmtId="9" fontId="2" fillId="51" borderId="25" xfId="0" applyNumberFormat="1" applyFont="1" applyFill="1" applyBorder="1" applyAlignment="1" applyProtection="1">
      <alignment horizontal="center" vertical="center"/>
      <protection/>
    </xf>
    <xf numFmtId="9" fontId="2" fillId="51" borderId="12" xfId="0" applyNumberFormat="1" applyFont="1" applyFill="1" applyBorder="1" applyAlignment="1" applyProtection="1">
      <alignment horizontal="center" vertical="center"/>
      <protection/>
    </xf>
    <xf numFmtId="0" fontId="2" fillId="51" borderId="25" xfId="0" applyFont="1" applyFill="1" applyBorder="1" applyAlignment="1" applyProtection="1">
      <alignment horizontal="center" vertical="center" wrapText="1"/>
      <protection/>
    </xf>
    <xf numFmtId="0" fontId="2" fillId="51" borderId="12" xfId="0" applyFont="1" applyFill="1" applyBorder="1" applyAlignment="1" applyProtection="1">
      <alignment horizontal="center" vertical="center" wrapText="1"/>
      <protection/>
    </xf>
    <xf numFmtId="0" fontId="2" fillId="51" borderId="68" xfId="0" applyFont="1" applyFill="1" applyBorder="1" applyAlignment="1" applyProtection="1">
      <alignment horizontal="center" vertical="center" wrapText="1"/>
      <protection/>
    </xf>
    <xf numFmtId="0" fontId="2" fillId="51" borderId="70" xfId="0" applyFont="1" applyFill="1" applyBorder="1" applyAlignment="1" applyProtection="1">
      <alignment horizontal="center" vertical="center" wrapText="1"/>
      <protection/>
    </xf>
    <xf numFmtId="0" fontId="2" fillId="51" borderId="34" xfId="0" applyFont="1" applyFill="1" applyBorder="1" applyAlignment="1" applyProtection="1">
      <alignment horizontal="center" vertical="center" wrapText="1"/>
      <protection locked="0"/>
    </xf>
    <xf numFmtId="0" fontId="2" fillId="51" borderId="31" xfId="0" applyFont="1" applyFill="1" applyBorder="1" applyAlignment="1" applyProtection="1">
      <alignment horizontal="center" vertical="center" wrapText="1"/>
      <protection locked="0"/>
    </xf>
    <xf numFmtId="0" fontId="2" fillId="51" borderId="25" xfId="0" applyFont="1" applyFill="1" applyBorder="1" applyAlignment="1" applyProtection="1">
      <alignment horizontal="center" vertical="center" wrapText="1"/>
      <protection locked="0"/>
    </xf>
    <xf numFmtId="0" fontId="2" fillId="51" borderId="12" xfId="0" applyFont="1" applyFill="1" applyBorder="1" applyAlignment="1" applyProtection="1">
      <alignment horizontal="center" vertical="center" wrapText="1"/>
      <protection locked="0"/>
    </xf>
    <xf numFmtId="9" fontId="2" fillId="51" borderId="25" xfId="0" applyNumberFormat="1" applyFont="1" applyFill="1" applyBorder="1" applyAlignment="1" applyProtection="1">
      <alignment horizontal="center" vertical="center" wrapText="1"/>
      <protection locked="0"/>
    </xf>
    <xf numFmtId="9" fontId="2" fillId="51" borderId="12" xfId="0" applyNumberFormat="1" applyFont="1" applyFill="1" applyBorder="1" applyAlignment="1" applyProtection="1">
      <alignment horizontal="center" vertical="center" wrapText="1"/>
      <protection locked="0"/>
    </xf>
    <xf numFmtId="0" fontId="4" fillId="51" borderId="32" xfId="0" applyFont="1" applyFill="1" applyBorder="1" applyAlignment="1" applyProtection="1">
      <alignment horizontal="center" vertical="center" wrapText="1"/>
      <protection locked="0"/>
    </xf>
    <xf numFmtId="0" fontId="4" fillId="51" borderId="17" xfId="0" applyFont="1" applyFill="1" applyBorder="1" applyAlignment="1" applyProtection="1">
      <alignment horizontal="center" vertical="center" wrapText="1"/>
      <protection locked="0"/>
    </xf>
    <xf numFmtId="0" fontId="2" fillId="51" borderId="11" xfId="0" applyFont="1" applyFill="1" applyBorder="1" applyAlignment="1" applyProtection="1">
      <alignment horizontal="center" vertical="center" wrapText="1"/>
      <protection/>
    </xf>
    <xf numFmtId="0" fontId="3" fillId="51" borderId="15" xfId="0" applyFont="1" applyFill="1" applyBorder="1" applyAlignment="1" applyProtection="1">
      <alignment horizontal="center" vertical="center" wrapText="1"/>
      <protection/>
    </xf>
    <xf numFmtId="0" fontId="2" fillId="51" borderId="11" xfId="0" applyFont="1" applyFill="1" applyBorder="1" applyAlignment="1" applyProtection="1">
      <alignment horizontal="justify" vertical="center" wrapText="1"/>
      <protection/>
    </xf>
    <xf numFmtId="0" fontId="13" fillId="50" borderId="40" xfId="0" applyFont="1" applyFill="1" applyBorder="1" applyAlignment="1" applyProtection="1">
      <alignment horizontal="center" vertical="center" wrapText="1"/>
      <protection/>
    </xf>
    <xf numFmtId="0" fontId="13" fillId="50" borderId="48" xfId="0" applyFont="1" applyFill="1" applyBorder="1" applyAlignment="1" applyProtection="1">
      <alignment horizontal="center" vertical="center" wrapText="1"/>
      <protection/>
    </xf>
    <xf numFmtId="0" fontId="3" fillId="50" borderId="71" xfId="0" applyFont="1" applyFill="1" applyBorder="1" applyAlignment="1" applyProtection="1">
      <alignment horizontal="center" vertical="center"/>
      <protection/>
    </xf>
    <xf numFmtId="0" fontId="3" fillId="50" borderId="48" xfId="0" applyFont="1" applyFill="1" applyBorder="1" applyAlignment="1" applyProtection="1">
      <alignment horizontal="center" vertical="center"/>
      <protection/>
    </xf>
    <xf numFmtId="9" fontId="3" fillId="50" borderId="10" xfId="0" applyNumberFormat="1" applyFont="1" applyFill="1" applyBorder="1" applyAlignment="1" applyProtection="1">
      <alignment horizontal="center" vertical="center" wrapText="1"/>
      <protection/>
    </xf>
    <xf numFmtId="0" fontId="3" fillId="51" borderId="34" xfId="0" applyFont="1" applyFill="1" applyBorder="1" applyAlignment="1" applyProtection="1">
      <alignment horizontal="center" vertical="center" wrapText="1"/>
      <protection/>
    </xf>
    <xf numFmtId="0" fontId="3" fillId="51" borderId="31" xfId="0" applyFont="1" applyFill="1" applyBorder="1" applyAlignment="1" applyProtection="1">
      <alignment horizontal="center" vertical="center" wrapText="1"/>
      <protection/>
    </xf>
    <xf numFmtId="0" fontId="2" fillId="51" borderId="33" xfId="0" applyFont="1" applyFill="1" applyBorder="1" applyAlignment="1" applyProtection="1">
      <alignment horizontal="center" vertical="center" wrapText="1"/>
      <protection/>
    </xf>
    <xf numFmtId="0" fontId="2" fillId="51" borderId="22" xfId="0" applyFont="1" applyFill="1" applyBorder="1" applyAlignment="1" applyProtection="1">
      <alignment horizontal="center" vertical="center" wrapText="1"/>
      <protection/>
    </xf>
    <xf numFmtId="9" fontId="2" fillId="48" borderId="25" xfId="0" applyNumberFormat="1" applyFont="1" applyFill="1" applyBorder="1" applyAlignment="1" applyProtection="1">
      <alignment horizontal="justify" vertical="center" wrapText="1"/>
      <protection/>
    </xf>
    <xf numFmtId="9" fontId="2" fillId="48" borderId="33" xfId="0" applyNumberFormat="1" applyFont="1" applyFill="1" applyBorder="1" applyAlignment="1" applyProtection="1">
      <alignment horizontal="justify" vertical="center" wrapText="1"/>
      <protection/>
    </xf>
    <xf numFmtId="9" fontId="2" fillId="48" borderId="12" xfId="0" applyNumberFormat="1" applyFont="1" applyFill="1" applyBorder="1" applyAlignment="1" applyProtection="1">
      <alignment horizontal="justify" vertical="center" wrapText="1"/>
      <protection/>
    </xf>
    <xf numFmtId="1" fontId="2" fillId="48" borderId="35" xfId="0" applyNumberFormat="1" applyFont="1" applyFill="1" applyBorder="1" applyAlignment="1" applyProtection="1">
      <alignment horizontal="center" vertical="center"/>
      <protection/>
    </xf>
    <xf numFmtId="0" fontId="13" fillId="51" borderId="40" xfId="0" applyFont="1" applyFill="1" applyBorder="1" applyAlignment="1" applyProtection="1">
      <alignment horizontal="center" vertical="center" wrapText="1"/>
      <protection/>
    </xf>
    <xf numFmtId="0" fontId="13" fillId="51" borderId="48" xfId="0" applyFont="1" applyFill="1" applyBorder="1" applyAlignment="1" applyProtection="1">
      <alignment horizontal="center" vertical="center" wrapText="1"/>
      <protection/>
    </xf>
    <xf numFmtId="0" fontId="3" fillId="51" borderId="71" xfId="0" applyFont="1" applyFill="1" applyBorder="1" applyAlignment="1" applyProtection="1">
      <alignment horizontal="center" vertical="center"/>
      <protection/>
    </xf>
    <xf numFmtId="0" fontId="3" fillId="51" borderId="40" xfId="0" applyFont="1" applyFill="1" applyBorder="1" applyAlignment="1" applyProtection="1">
      <alignment horizontal="center" vertical="center"/>
      <protection/>
    </xf>
    <xf numFmtId="9" fontId="3" fillId="51" borderId="40" xfId="0" applyNumberFormat="1" applyFont="1" applyFill="1" applyBorder="1" applyAlignment="1" applyProtection="1">
      <alignment horizontal="center" vertical="center" wrapText="1"/>
      <protection/>
    </xf>
    <xf numFmtId="9" fontId="3" fillId="51" borderId="48" xfId="0" applyNumberFormat="1" applyFont="1" applyFill="1" applyBorder="1" applyAlignment="1" applyProtection="1">
      <alignment horizontal="center" vertical="center" wrapText="1"/>
      <protection/>
    </xf>
    <xf numFmtId="0" fontId="13" fillId="48" borderId="10" xfId="0" applyFont="1" applyFill="1" applyBorder="1" applyAlignment="1" applyProtection="1">
      <alignment horizontal="center" vertical="center" wrapText="1"/>
      <protection/>
    </xf>
    <xf numFmtId="0" fontId="3" fillId="48" borderId="10" xfId="0" applyFont="1" applyFill="1" applyBorder="1" applyAlignment="1" applyProtection="1">
      <alignment horizontal="center" vertical="center"/>
      <protection/>
    </xf>
    <xf numFmtId="9" fontId="3" fillId="48" borderId="10" xfId="0" applyNumberFormat="1" applyFont="1" applyFill="1" applyBorder="1" applyAlignment="1" applyProtection="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Porcentual 2" xfId="56"/>
    <cellStyle name="Porcentual 2 2" xfId="57"/>
    <cellStyle name="Salida" xfId="58"/>
    <cellStyle name="Texto de advertencia" xfId="59"/>
    <cellStyle name="Texto explicativo" xfId="60"/>
    <cellStyle name="Título" xfId="61"/>
    <cellStyle name="Título 2" xfId="62"/>
    <cellStyle name="Título 3" xfId="63"/>
    <cellStyle name="Total" xfId="64"/>
  </cellStyles>
  <dxfs count="126">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914400</xdr:colOff>
      <xdr:row>0</xdr:row>
      <xdr:rowOff>114300</xdr:rowOff>
    </xdr:from>
    <xdr:to>
      <xdr:col>2</xdr:col>
      <xdr:colOff>523875</xdr:colOff>
      <xdr:row>2</xdr:row>
      <xdr:rowOff>485775</xdr:rowOff>
    </xdr:to>
    <xdr:pic>
      <xdr:nvPicPr>
        <xdr:cNvPr id="1" name="Picture 2"/>
        <xdr:cNvPicPr preferRelativeResize="1">
          <a:picLocks noChangeAspect="1"/>
        </xdr:cNvPicPr>
      </xdr:nvPicPr>
      <xdr:blipFill>
        <a:blip r:embed="rId1"/>
        <a:stretch>
          <a:fillRect/>
        </a:stretch>
      </xdr:blipFill>
      <xdr:spPr>
        <a:xfrm>
          <a:off x="1800225" y="114300"/>
          <a:ext cx="1343025" cy="1390650"/>
        </a:xfrm>
        <a:prstGeom prst="rect">
          <a:avLst/>
        </a:prstGeom>
        <a:noFill/>
        <a:ln w="9525" cmpd="sng">
          <a:noFill/>
        </a:ln>
      </xdr:spPr>
    </xdr:pic>
    <xdr:clientData/>
  </xdr:twoCellAnchor>
  <xdr:twoCellAnchor>
    <xdr:from>
      <xdr:col>17</xdr:col>
      <xdr:colOff>723900</xdr:colOff>
      <xdr:row>0</xdr:row>
      <xdr:rowOff>0</xdr:rowOff>
    </xdr:from>
    <xdr:to>
      <xdr:col>20</xdr:col>
      <xdr:colOff>4943475</xdr:colOff>
      <xdr:row>2</xdr:row>
      <xdr:rowOff>381000</xdr:rowOff>
    </xdr:to>
    <xdr:pic>
      <xdr:nvPicPr>
        <xdr:cNvPr id="2" name="Picture 20"/>
        <xdr:cNvPicPr preferRelativeResize="1">
          <a:picLocks noChangeAspect="1"/>
        </xdr:cNvPicPr>
      </xdr:nvPicPr>
      <xdr:blipFill>
        <a:blip r:embed="rId2"/>
        <a:stretch>
          <a:fillRect/>
        </a:stretch>
      </xdr:blipFill>
      <xdr:spPr>
        <a:xfrm>
          <a:off x="62064900" y="0"/>
          <a:ext cx="12296775" cy="1400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69"/>
  <sheetViews>
    <sheetView tabSelected="1" zoomScale="29" zoomScaleNormal="29" zoomScaleSheetLayoutView="30" workbookViewId="0" topLeftCell="K10">
      <pane ySplit="2085" topLeftCell="A67" activePane="bottomLeft" state="split"/>
      <selection pane="topLeft" activeCell="I10" sqref="I10:K11"/>
      <selection pane="bottomLeft" activeCell="V151" sqref="V151"/>
    </sheetView>
  </sheetViews>
  <sheetFormatPr defaultColWidth="11.421875" defaultRowHeight="15"/>
  <cols>
    <col min="1" max="1" width="13.28125" style="8" customWidth="1"/>
    <col min="2" max="2" width="26.00390625" style="9" customWidth="1"/>
    <col min="3" max="3" width="80.140625" style="10" customWidth="1"/>
    <col min="4" max="4" width="61.57421875" style="10" customWidth="1"/>
    <col min="5" max="5" width="105.7109375" style="11" customWidth="1"/>
    <col min="6" max="6" width="65.00390625" style="11" customWidth="1"/>
    <col min="7" max="7" width="125.7109375" style="11" customWidth="1"/>
    <col min="8" max="8" width="71.421875" style="10" customWidth="1"/>
    <col min="9" max="9" width="67.8515625" style="10" customWidth="1"/>
    <col min="10" max="10" width="86.140625" style="10" customWidth="1"/>
    <col min="11" max="11" width="48.140625" style="12" customWidth="1"/>
    <col min="12" max="12" width="29.57421875" style="8" customWidth="1"/>
    <col min="13" max="13" width="32.57421875" style="8" customWidth="1"/>
    <col min="14" max="14" width="33.7109375" style="8" customWidth="1"/>
    <col min="15" max="15" width="32.28125" style="8" customWidth="1"/>
    <col min="16" max="16" width="21.57421875" style="56" customWidth="1"/>
    <col min="17" max="17" width="19.28125" style="56" customWidth="1"/>
    <col min="18" max="18" width="23.140625" style="56" customWidth="1"/>
    <col min="19" max="19" width="41.28125" style="56" customWidth="1"/>
    <col min="20" max="20" width="56.7109375" style="410" customWidth="1"/>
    <col min="21" max="21" width="166.28125" style="3" customWidth="1"/>
    <col min="22" max="22" width="224.28125" style="3" customWidth="1"/>
    <col min="23" max="16384" width="11.421875" style="3" customWidth="1"/>
  </cols>
  <sheetData>
    <row r="1" spans="1:15" ht="45.75" customHeight="1">
      <c r="A1" s="472"/>
      <c r="B1" s="473"/>
      <c r="C1" s="473"/>
      <c r="D1" s="473"/>
      <c r="E1" s="476" t="s">
        <v>0</v>
      </c>
      <c r="F1" s="477"/>
      <c r="G1" s="477"/>
      <c r="H1" s="477"/>
      <c r="I1" s="477"/>
      <c r="J1" s="477"/>
      <c r="K1" s="477"/>
      <c r="L1" s="477"/>
      <c r="M1" s="477"/>
      <c r="N1" s="477"/>
      <c r="O1" s="477"/>
    </row>
    <row r="2" spans="1:15" ht="34.5" customHeight="1">
      <c r="A2" s="474"/>
      <c r="B2" s="475"/>
      <c r="C2" s="475"/>
      <c r="D2" s="475"/>
      <c r="E2" s="478" t="s">
        <v>21</v>
      </c>
      <c r="F2" s="479"/>
      <c r="G2" s="479"/>
      <c r="H2" s="479"/>
      <c r="I2" s="479"/>
      <c r="J2" s="479"/>
      <c r="K2" s="479"/>
      <c r="L2" s="479"/>
      <c r="M2" s="479"/>
      <c r="N2" s="479"/>
      <c r="O2" s="479"/>
    </row>
    <row r="3" spans="1:15" ht="38.25" customHeight="1">
      <c r="A3" s="474"/>
      <c r="B3" s="475"/>
      <c r="C3" s="475"/>
      <c r="D3" s="475"/>
      <c r="E3" s="478"/>
      <c r="F3" s="479"/>
      <c r="G3" s="479"/>
      <c r="H3" s="479"/>
      <c r="I3" s="479"/>
      <c r="J3" s="479"/>
      <c r="K3" s="479"/>
      <c r="L3" s="479"/>
      <c r="M3" s="479"/>
      <c r="N3" s="479"/>
      <c r="O3" s="479"/>
    </row>
    <row r="4" spans="1:22" ht="69.75" customHeight="1">
      <c r="A4" s="494" t="s">
        <v>25</v>
      </c>
      <c r="B4" s="495"/>
      <c r="C4" s="495"/>
      <c r="D4" s="495"/>
      <c r="E4" s="499" t="s">
        <v>26</v>
      </c>
      <c r="F4" s="499"/>
      <c r="G4" s="499"/>
      <c r="H4" s="499"/>
      <c r="I4" s="486" t="s">
        <v>22</v>
      </c>
      <c r="J4" s="486"/>
      <c r="K4" s="486"/>
      <c r="L4" s="486"/>
      <c r="M4" s="486"/>
      <c r="N4" s="486"/>
      <c r="O4" s="486"/>
      <c r="P4" s="486"/>
      <c r="Q4" s="486"/>
      <c r="R4" s="493" t="s">
        <v>97</v>
      </c>
      <c r="S4" s="493"/>
      <c r="T4" s="493"/>
      <c r="U4" s="493"/>
      <c r="V4" s="493"/>
    </row>
    <row r="5" spans="1:15" ht="75" customHeight="1">
      <c r="A5" s="496"/>
      <c r="B5" s="497"/>
      <c r="C5" s="497"/>
      <c r="D5" s="497"/>
      <c r="E5" s="497"/>
      <c r="F5" s="497"/>
      <c r="G5" s="497"/>
      <c r="H5" s="497"/>
      <c r="I5" s="497"/>
      <c r="J5" s="497"/>
      <c r="K5" s="497"/>
      <c r="L5" s="497"/>
      <c r="M5" s="497"/>
      <c r="N5" s="497"/>
      <c r="O5" s="497"/>
    </row>
    <row r="6" spans="1:15" ht="35.25">
      <c r="A6" s="500" t="s">
        <v>1</v>
      </c>
      <c r="B6" s="501"/>
      <c r="C6" s="501"/>
      <c r="D6" s="501"/>
      <c r="E6" s="501"/>
      <c r="F6" s="501"/>
      <c r="G6" s="501"/>
      <c r="H6" s="501"/>
      <c r="I6" s="501"/>
      <c r="J6" s="501"/>
      <c r="K6" s="501"/>
      <c r="L6" s="501"/>
      <c r="M6" s="501"/>
      <c r="N6" s="501"/>
      <c r="O6" s="501"/>
    </row>
    <row r="7" spans="1:15" ht="35.25">
      <c r="A7" s="500" t="s">
        <v>40</v>
      </c>
      <c r="B7" s="501"/>
      <c r="C7" s="501"/>
      <c r="D7" s="501"/>
      <c r="E7" s="501"/>
      <c r="F7" s="501"/>
      <c r="G7" s="501"/>
      <c r="H7" s="501"/>
      <c r="I7" s="501"/>
      <c r="J7" s="501"/>
      <c r="K7" s="501"/>
      <c r="L7" s="501"/>
      <c r="M7" s="501"/>
      <c r="N7" s="501"/>
      <c r="O7" s="501"/>
    </row>
    <row r="8" spans="1:15" ht="33" customHeight="1">
      <c r="A8" s="500" t="s">
        <v>76</v>
      </c>
      <c r="B8" s="501"/>
      <c r="C8" s="501"/>
      <c r="D8" s="501"/>
      <c r="E8" s="501"/>
      <c r="F8" s="501"/>
      <c r="G8" s="501"/>
      <c r="H8" s="501"/>
      <c r="I8" s="501"/>
      <c r="J8" s="501"/>
      <c r="K8" s="501"/>
      <c r="L8" s="501"/>
      <c r="M8" s="501"/>
      <c r="N8" s="501"/>
      <c r="O8" s="501"/>
    </row>
    <row r="9" spans="1:15" ht="36" thickBot="1">
      <c r="A9" s="496"/>
      <c r="B9" s="497"/>
      <c r="C9" s="497"/>
      <c r="D9" s="497"/>
      <c r="E9" s="497"/>
      <c r="F9" s="497"/>
      <c r="G9" s="497"/>
      <c r="H9" s="497"/>
      <c r="I9" s="497"/>
      <c r="J9" s="497"/>
      <c r="K9" s="497"/>
      <c r="L9" s="497"/>
      <c r="M9" s="497"/>
      <c r="N9" s="497"/>
      <c r="O9" s="497"/>
    </row>
    <row r="10" spans="1:22" ht="37.5" customHeight="1" thickTop="1">
      <c r="A10" s="506" t="s">
        <v>2</v>
      </c>
      <c r="B10" s="514" t="s">
        <v>23</v>
      </c>
      <c r="C10" s="484" t="s">
        <v>24</v>
      </c>
      <c r="D10" s="484" t="s">
        <v>20</v>
      </c>
      <c r="E10" s="484" t="s">
        <v>3</v>
      </c>
      <c r="F10" s="484" t="s">
        <v>4</v>
      </c>
      <c r="G10" s="484"/>
      <c r="H10" s="484" t="s">
        <v>5</v>
      </c>
      <c r="I10" s="502"/>
      <c r="J10" s="502"/>
      <c r="K10" s="502"/>
      <c r="L10" s="484" t="s">
        <v>6</v>
      </c>
      <c r="M10" s="484"/>
      <c r="N10" s="484"/>
      <c r="O10" s="484"/>
      <c r="P10" s="487" t="s">
        <v>105</v>
      </c>
      <c r="Q10" s="488"/>
      <c r="R10" s="488"/>
      <c r="S10" s="488"/>
      <c r="T10" s="488"/>
      <c r="U10" s="488"/>
      <c r="V10" s="489"/>
    </row>
    <row r="11" spans="1:22" ht="36" thickBot="1">
      <c r="A11" s="507"/>
      <c r="B11" s="515"/>
      <c r="C11" s="485"/>
      <c r="D11" s="485"/>
      <c r="E11" s="485"/>
      <c r="F11" s="485"/>
      <c r="G11" s="485"/>
      <c r="H11" s="485"/>
      <c r="I11" s="503"/>
      <c r="J11" s="503"/>
      <c r="K11" s="503"/>
      <c r="L11" s="485"/>
      <c r="M11" s="485"/>
      <c r="N11" s="485"/>
      <c r="O11" s="485"/>
      <c r="P11" s="490"/>
      <c r="Q11" s="491"/>
      <c r="R11" s="491"/>
      <c r="S11" s="491"/>
      <c r="T11" s="491"/>
      <c r="U11" s="491"/>
      <c r="V11" s="492"/>
    </row>
    <row r="12" spans="1:22" ht="288.75" customHeight="1" thickBot="1" thickTop="1">
      <c r="A12" s="508"/>
      <c r="B12" s="516"/>
      <c r="C12" s="498"/>
      <c r="D12" s="498"/>
      <c r="E12" s="498"/>
      <c r="F12" s="34" t="s">
        <v>7</v>
      </c>
      <c r="G12" s="34" t="s">
        <v>8</v>
      </c>
      <c r="H12" s="498"/>
      <c r="I12" s="34" t="s">
        <v>9</v>
      </c>
      <c r="J12" s="34" t="s">
        <v>10</v>
      </c>
      <c r="K12" s="34" t="s">
        <v>11</v>
      </c>
      <c r="L12" s="20" t="s">
        <v>12</v>
      </c>
      <c r="M12" s="21" t="s">
        <v>13</v>
      </c>
      <c r="N12" s="22" t="s">
        <v>14</v>
      </c>
      <c r="O12" s="23" t="s">
        <v>15</v>
      </c>
      <c r="P12" s="28" t="s">
        <v>98</v>
      </c>
      <c r="Q12" s="29" t="s">
        <v>99</v>
      </c>
      <c r="R12" s="30" t="s">
        <v>100</v>
      </c>
      <c r="S12" s="31" t="s">
        <v>101</v>
      </c>
      <c r="T12" s="32" t="s">
        <v>102</v>
      </c>
      <c r="U12" s="408" t="s">
        <v>103</v>
      </c>
      <c r="V12" s="33" t="s">
        <v>104</v>
      </c>
    </row>
    <row r="13" spans="1:22" s="6" customFormat="1" ht="408.75" customHeight="1" thickTop="1">
      <c r="A13" s="509" t="s">
        <v>72</v>
      </c>
      <c r="B13" s="17">
        <v>1</v>
      </c>
      <c r="C13" s="512" t="s">
        <v>92</v>
      </c>
      <c r="D13" s="512" t="s">
        <v>41</v>
      </c>
      <c r="E13" s="15" t="s">
        <v>44</v>
      </c>
      <c r="F13" s="15" t="s">
        <v>45</v>
      </c>
      <c r="G13" s="15" t="s">
        <v>45</v>
      </c>
      <c r="H13" s="35" t="s">
        <v>43</v>
      </c>
      <c r="I13" s="35" t="s">
        <v>46</v>
      </c>
      <c r="J13" s="35" t="s">
        <v>47</v>
      </c>
      <c r="K13" s="16">
        <v>0.9</v>
      </c>
      <c r="L13" s="42" t="s">
        <v>16</v>
      </c>
      <c r="M13" s="42" t="s">
        <v>17</v>
      </c>
      <c r="N13" s="42" t="s">
        <v>18</v>
      </c>
      <c r="O13" s="24" t="s">
        <v>19</v>
      </c>
      <c r="P13" s="47">
        <v>92</v>
      </c>
      <c r="Q13" s="48">
        <v>105</v>
      </c>
      <c r="R13" s="49">
        <f>+P13/Q13</f>
        <v>0.8761904761904762</v>
      </c>
      <c r="S13" s="49">
        <f>+R13/K13</f>
        <v>0.9735449735449735</v>
      </c>
      <c r="T13" s="411" t="str">
        <f>IF(R13&gt;=95%,$O$12,IF(R13&gt;=70%,$N$12,IF(R13&gt;=50%,$M$12,IF(R13&lt;50%,$L$12,))))</f>
        <v>ACEPTABLE</v>
      </c>
      <c r="U13" s="43" t="s">
        <v>117</v>
      </c>
      <c r="V13" s="44" t="s">
        <v>921</v>
      </c>
    </row>
    <row r="14" spans="1:22" s="6" customFormat="1" ht="408.75" customHeight="1">
      <c r="A14" s="510"/>
      <c r="B14" s="18">
        <v>2</v>
      </c>
      <c r="C14" s="513"/>
      <c r="D14" s="513"/>
      <c r="E14" s="7" t="s">
        <v>48</v>
      </c>
      <c r="F14" s="4" t="s">
        <v>49</v>
      </c>
      <c r="G14" s="4" t="s">
        <v>49</v>
      </c>
      <c r="H14" s="39" t="s">
        <v>77</v>
      </c>
      <c r="I14" s="36" t="s">
        <v>50</v>
      </c>
      <c r="J14" s="36" t="s">
        <v>74</v>
      </c>
      <c r="K14" s="5">
        <v>1</v>
      </c>
      <c r="L14" s="39" t="s">
        <v>16</v>
      </c>
      <c r="M14" s="39" t="s">
        <v>17</v>
      </c>
      <c r="N14" s="39" t="s">
        <v>18</v>
      </c>
      <c r="O14" s="25" t="s">
        <v>19</v>
      </c>
      <c r="P14" s="50">
        <v>29</v>
      </c>
      <c r="Q14" s="51">
        <f>4+8+16+1</f>
        <v>29</v>
      </c>
      <c r="R14" s="52">
        <f aca="true" t="shared" si="0" ref="R14:R37">+P14/Q14</f>
        <v>1</v>
      </c>
      <c r="S14" s="52">
        <f aca="true" t="shared" si="1" ref="S14:S37">+R14/K14</f>
        <v>1</v>
      </c>
      <c r="T14" s="412" t="str">
        <f aca="true" t="shared" si="2" ref="T14:T37">IF(R14&gt;=95%,$O$12,IF(R14&gt;=70%,$N$12,IF(R14&gt;=50%,$M$12,IF(R14&lt;50%,$L$12,))))</f>
        <v>SATISFACTORIO</v>
      </c>
      <c r="U14" s="44" t="s">
        <v>108</v>
      </c>
      <c r="V14" s="27" t="s">
        <v>922</v>
      </c>
    </row>
    <row r="15" spans="1:22" s="6" customFormat="1" ht="408.75" customHeight="1">
      <c r="A15" s="510"/>
      <c r="B15" s="18">
        <v>3</v>
      </c>
      <c r="C15" s="513"/>
      <c r="D15" s="513"/>
      <c r="E15" s="7" t="s">
        <v>78</v>
      </c>
      <c r="F15" s="4" t="s">
        <v>79</v>
      </c>
      <c r="G15" s="4" t="s">
        <v>79</v>
      </c>
      <c r="H15" s="36" t="s">
        <v>51</v>
      </c>
      <c r="I15" s="36" t="s">
        <v>52</v>
      </c>
      <c r="J15" s="36" t="s">
        <v>53</v>
      </c>
      <c r="K15" s="5">
        <v>1</v>
      </c>
      <c r="L15" s="39" t="s">
        <v>16</v>
      </c>
      <c r="M15" s="39" t="s">
        <v>17</v>
      </c>
      <c r="N15" s="39" t="s">
        <v>18</v>
      </c>
      <c r="O15" s="25" t="s">
        <v>19</v>
      </c>
      <c r="P15" s="50">
        <v>26</v>
      </c>
      <c r="Q15" s="51">
        <v>26</v>
      </c>
      <c r="R15" s="52">
        <f t="shared" si="0"/>
        <v>1</v>
      </c>
      <c r="S15" s="52">
        <f t="shared" si="1"/>
        <v>1</v>
      </c>
      <c r="T15" s="412" t="str">
        <f t="shared" si="2"/>
        <v>SATISFACTORIO</v>
      </c>
      <c r="U15" s="44" t="s">
        <v>118</v>
      </c>
      <c r="V15" s="44" t="s">
        <v>923</v>
      </c>
    </row>
    <row r="16" spans="1:22" ht="408.75" customHeight="1">
      <c r="A16" s="510"/>
      <c r="B16" s="18">
        <v>4</v>
      </c>
      <c r="C16" s="517" t="s">
        <v>91</v>
      </c>
      <c r="D16" s="517" t="s">
        <v>27</v>
      </c>
      <c r="E16" s="37" t="s">
        <v>80</v>
      </c>
      <c r="F16" s="434" t="s">
        <v>106</v>
      </c>
      <c r="G16" s="37" t="s">
        <v>88</v>
      </c>
      <c r="H16" s="36" t="s">
        <v>54</v>
      </c>
      <c r="I16" s="39" t="s">
        <v>42</v>
      </c>
      <c r="J16" s="39" t="s">
        <v>28</v>
      </c>
      <c r="K16" s="5">
        <v>1</v>
      </c>
      <c r="L16" s="39" t="s">
        <v>16</v>
      </c>
      <c r="M16" s="39" t="s">
        <v>17</v>
      </c>
      <c r="N16" s="39" t="s">
        <v>18</v>
      </c>
      <c r="O16" s="25" t="s">
        <v>19</v>
      </c>
      <c r="P16" s="50" t="s">
        <v>106</v>
      </c>
      <c r="Q16" s="51" t="s">
        <v>106</v>
      </c>
      <c r="R16" s="52" t="s">
        <v>106</v>
      </c>
      <c r="S16" s="52" t="s">
        <v>106</v>
      </c>
      <c r="T16" s="412" t="s">
        <v>106</v>
      </c>
      <c r="U16" s="44" t="s">
        <v>109</v>
      </c>
      <c r="V16" s="435" t="s">
        <v>106</v>
      </c>
    </row>
    <row r="17" spans="1:22" ht="408.75" customHeight="1">
      <c r="A17" s="510"/>
      <c r="B17" s="18">
        <v>5</v>
      </c>
      <c r="C17" s="517"/>
      <c r="D17" s="517"/>
      <c r="E17" s="37" t="s">
        <v>69</v>
      </c>
      <c r="F17" s="434" t="s">
        <v>106</v>
      </c>
      <c r="G17" s="37" t="s">
        <v>87</v>
      </c>
      <c r="H17" s="36" t="s">
        <v>55</v>
      </c>
      <c r="I17" s="39" t="s">
        <v>29</v>
      </c>
      <c r="J17" s="39" t="s">
        <v>28</v>
      </c>
      <c r="K17" s="5">
        <v>1</v>
      </c>
      <c r="L17" s="39" t="s">
        <v>16</v>
      </c>
      <c r="M17" s="39" t="s">
        <v>17</v>
      </c>
      <c r="N17" s="39" t="s">
        <v>18</v>
      </c>
      <c r="O17" s="25" t="s">
        <v>19</v>
      </c>
      <c r="P17" s="50" t="s">
        <v>106</v>
      </c>
      <c r="Q17" s="51" t="s">
        <v>106</v>
      </c>
      <c r="R17" s="52" t="s">
        <v>106</v>
      </c>
      <c r="S17" s="52" t="s">
        <v>106</v>
      </c>
      <c r="T17" s="412" t="s">
        <v>106</v>
      </c>
      <c r="U17" s="44" t="s">
        <v>110</v>
      </c>
      <c r="V17" s="435" t="s">
        <v>106</v>
      </c>
    </row>
    <row r="18" spans="1:22" ht="408.75" customHeight="1">
      <c r="A18" s="510"/>
      <c r="B18" s="18">
        <v>5</v>
      </c>
      <c r="C18" s="46" t="s">
        <v>75</v>
      </c>
      <c r="D18" s="39" t="s">
        <v>39</v>
      </c>
      <c r="E18" s="37" t="s">
        <v>73</v>
      </c>
      <c r="F18" s="37" t="s">
        <v>82</v>
      </c>
      <c r="G18" s="37" t="s">
        <v>82</v>
      </c>
      <c r="H18" s="39" t="s">
        <v>70</v>
      </c>
      <c r="I18" s="39" t="s">
        <v>68</v>
      </c>
      <c r="J18" s="39" t="s">
        <v>85</v>
      </c>
      <c r="K18" s="5">
        <v>1</v>
      </c>
      <c r="L18" s="39" t="s">
        <v>16</v>
      </c>
      <c r="M18" s="39" t="s">
        <v>17</v>
      </c>
      <c r="N18" s="39" t="s">
        <v>18</v>
      </c>
      <c r="O18" s="25" t="s">
        <v>19</v>
      </c>
      <c r="P18" s="50">
        <v>6</v>
      </c>
      <c r="Q18" s="51">
        <v>6</v>
      </c>
      <c r="R18" s="52">
        <f t="shared" si="0"/>
        <v>1</v>
      </c>
      <c r="S18" s="52">
        <f t="shared" si="1"/>
        <v>1</v>
      </c>
      <c r="T18" s="412" t="str">
        <f t="shared" si="2"/>
        <v>SATISFACTORIO</v>
      </c>
      <c r="U18" s="44" t="s">
        <v>119</v>
      </c>
      <c r="V18" s="27" t="s">
        <v>924</v>
      </c>
    </row>
    <row r="19" spans="1:22" ht="408.75" customHeight="1">
      <c r="A19" s="510"/>
      <c r="B19" s="18">
        <v>6</v>
      </c>
      <c r="C19" s="480" t="s">
        <v>38</v>
      </c>
      <c r="D19" s="517"/>
      <c r="E19" s="37" t="s">
        <v>30</v>
      </c>
      <c r="F19" s="37" t="s">
        <v>63</v>
      </c>
      <c r="G19" s="37" t="s">
        <v>63</v>
      </c>
      <c r="H19" s="39" t="s">
        <v>56</v>
      </c>
      <c r="I19" s="39" t="s">
        <v>86</v>
      </c>
      <c r="J19" s="39" t="s">
        <v>58</v>
      </c>
      <c r="K19" s="5">
        <v>1</v>
      </c>
      <c r="L19" s="39" t="s">
        <v>16</v>
      </c>
      <c r="M19" s="39" t="s">
        <v>17</v>
      </c>
      <c r="N19" s="39" t="s">
        <v>18</v>
      </c>
      <c r="O19" s="25" t="s">
        <v>19</v>
      </c>
      <c r="P19" s="50">
        <v>2</v>
      </c>
      <c r="Q19" s="51">
        <v>24</v>
      </c>
      <c r="R19" s="52">
        <f t="shared" si="0"/>
        <v>0.08333333333333333</v>
      </c>
      <c r="S19" s="52">
        <f t="shared" si="1"/>
        <v>0.08333333333333333</v>
      </c>
      <c r="T19" s="98" t="str">
        <f t="shared" si="2"/>
        <v>INSATISFACTORIO</v>
      </c>
      <c r="U19" s="44" t="s">
        <v>115</v>
      </c>
      <c r="V19" s="27" t="s">
        <v>925</v>
      </c>
    </row>
    <row r="20" spans="1:22" ht="408.75" customHeight="1">
      <c r="A20" s="510"/>
      <c r="B20" s="519">
        <v>7</v>
      </c>
      <c r="C20" s="480"/>
      <c r="D20" s="517"/>
      <c r="E20" s="482" t="s">
        <v>90</v>
      </c>
      <c r="F20" s="7" t="s">
        <v>93</v>
      </c>
      <c r="G20" s="7" t="s">
        <v>93</v>
      </c>
      <c r="H20" s="39" t="s">
        <v>56</v>
      </c>
      <c r="I20" s="41" t="s">
        <v>95</v>
      </c>
      <c r="J20" s="41" t="s">
        <v>71</v>
      </c>
      <c r="K20" s="5">
        <v>1</v>
      </c>
      <c r="L20" s="39" t="s">
        <v>16</v>
      </c>
      <c r="M20" s="39" t="s">
        <v>17</v>
      </c>
      <c r="N20" s="39" t="s">
        <v>18</v>
      </c>
      <c r="O20" s="25" t="s">
        <v>19</v>
      </c>
      <c r="P20" s="50">
        <v>9.7</v>
      </c>
      <c r="Q20" s="51">
        <v>22</v>
      </c>
      <c r="R20" s="52">
        <f t="shared" si="0"/>
        <v>0.44090909090909086</v>
      </c>
      <c r="S20" s="52">
        <f t="shared" si="1"/>
        <v>0.44090909090909086</v>
      </c>
      <c r="T20" s="98" t="str">
        <f t="shared" si="2"/>
        <v>INSATISFACTORIO</v>
      </c>
      <c r="U20" s="44" t="s">
        <v>111</v>
      </c>
      <c r="V20" s="27" t="s">
        <v>926</v>
      </c>
    </row>
    <row r="21" spans="1:22" ht="408.75" customHeight="1">
      <c r="A21" s="510"/>
      <c r="B21" s="520"/>
      <c r="C21" s="480"/>
      <c r="D21" s="517"/>
      <c r="E21" s="483"/>
      <c r="F21" s="7" t="s">
        <v>94</v>
      </c>
      <c r="G21" s="7" t="s">
        <v>94</v>
      </c>
      <c r="H21" s="39" t="s">
        <v>56</v>
      </c>
      <c r="I21" s="41" t="s">
        <v>96</v>
      </c>
      <c r="J21" s="41" t="s">
        <v>71</v>
      </c>
      <c r="K21" s="5">
        <v>1</v>
      </c>
      <c r="L21" s="39" t="s">
        <v>16</v>
      </c>
      <c r="M21" s="39" t="s">
        <v>17</v>
      </c>
      <c r="N21" s="39" t="s">
        <v>18</v>
      </c>
      <c r="O21" s="25" t="s">
        <v>19</v>
      </c>
      <c r="P21" s="50">
        <v>6.25</v>
      </c>
      <c r="Q21" s="51">
        <v>7</v>
      </c>
      <c r="R21" s="52">
        <f t="shared" si="0"/>
        <v>0.8928571428571429</v>
      </c>
      <c r="S21" s="52">
        <f t="shared" si="1"/>
        <v>0.8928571428571429</v>
      </c>
      <c r="T21" s="412" t="str">
        <f t="shared" si="2"/>
        <v>ACEPTABLE</v>
      </c>
      <c r="U21" s="44" t="s">
        <v>112</v>
      </c>
      <c r="V21" s="27" t="s">
        <v>927</v>
      </c>
    </row>
    <row r="22" spans="1:22" ht="408.75" customHeight="1">
      <c r="A22" s="510"/>
      <c r="B22" s="18">
        <v>8</v>
      </c>
      <c r="C22" s="480"/>
      <c r="D22" s="517"/>
      <c r="E22" s="37" t="s">
        <v>31</v>
      </c>
      <c r="F22" s="37" t="s">
        <v>61</v>
      </c>
      <c r="G22" s="37" t="s">
        <v>61</v>
      </c>
      <c r="H22" s="39" t="s">
        <v>56</v>
      </c>
      <c r="I22" s="39" t="s">
        <v>32</v>
      </c>
      <c r="J22" s="39" t="s">
        <v>84</v>
      </c>
      <c r="K22" s="5">
        <v>1</v>
      </c>
      <c r="L22" s="39" t="s">
        <v>16</v>
      </c>
      <c r="M22" s="39" t="s">
        <v>17</v>
      </c>
      <c r="N22" s="39" t="s">
        <v>18</v>
      </c>
      <c r="O22" s="25" t="s">
        <v>19</v>
      </c>
      <c r="P22" s="50">
        <v>10</v>
      </c>
      <c r="Q22" s="51">
        <v>10</v>
      </c>
      <c r="R22" s="52">
        <f t="shared" si="0"/>
        <v>1</v>
      </c>
      <c r="S22" s="52">
        <f t="shared" si="1"/>
        <v>1</v>
      </c>
      <c r="T22" s="412" t="str">
        <f t="shared" si="2"/>
        <v>SATISFACTORIO</v>
      </c>
      <c r="U22" s="44" t="s">
        <v>107</v>
      </c>
      <c r="V22" s="27" t="s">
        <v>928</v>
      </c>
    </row>
    <row r="23" spans="1:22" ht="408.75" customHeight="1">
      <c r="A23" s="510"/>
      <c r="B23" s="18">
        <v>9</v>
      </c>
      <c r="C23" s="480"/>
      <c r="D23" s="517"/>
      <c r="E23" s="504" t="s">
        <v>33</v>
      </c>
      <c r="F23" s="37" t="s">
        <v>62</v>
      </c>
      <c r="G23" s="37" t="s">
        <v>59</v>
      </c>
      <c r="H23" s="39" t="s">
        <v>57</v>
      </c>
      <c r="I23" s="480" t="s">
        <v>34</v>
      </c>
      <c r="J23" s="39" t="s">
        <v>35</v>
      </c>
      <c r="K23" s="5">
        <v>1</v>
      </c>
      <c r="L23" s="39" t="s">
        <v>16</v>
      </c>
      <c r="M23" s="39" t="s">
        <v>17</v>
      </c>
      <c r="N23" s="39" t="s">
        <v>18</v>
      </c>
      <c r="O23" s="25" t="s">
        <v>19</v>
      </c>
      <c r="P23" s="50">
        <v>10</v>
      </c>
      <c r="Q23" s="51">
        <v>10</v>
      </c>
      <c r="R23" s="52">
        <f t="shared" si="0"/>
        <v>1</v>
      </c>
      <c r="S23" s="52">
        <f t="shared" si="1"/>
        <v>1</v>
      </c>
      <c r="T23" s="412" t="str">
        <f t="shared" si="2"/>
        <v>SATISFACTORIO</v>
      </c>
      <c r="U23" s="44" t="s">
        <v>113</v>
      </c>
      <c r="V23" s="27" t="s">
        <v>929</v>
      </c>
    </row>
    <row r="24" spans="1:22" ht="408.75" customHeight="1">
      <c r="A24" s="510"/>
      <c r="B24" s="18">
        <v>10</v>
      </c>
      <c r="C24" s="480"/>
      <c r="D24" s="517"/>
      <c r="E24" s="504"/>
      <c r="F24" s="37" t="s">
        <v>65</v>
      </c>
      <c r="G24" s="37" t="s">
        <v>66</v>
      </c>
      <c r="H24" s="39" t="s">
        <v>57</v>
      </c>
      <c r="I24" s="480"/>
      <c r="J24" s="39" t="s">
        <v>36</v>
      </c>
      <c r="K24" s="5">
        <v>1</v>
      </c>
      <c r="L24" s="39" t="s">
        <v>16</v>
      </c>
      <c r="M24" s="39" t="s">
        <v>17</v>
      </c>
      <c r="N24" s="39" t="s">
        <v>18</v>
      </c>
      <c r="O24" s="25" t="s">
        <v>19</v>
      </c>
      <c r="P24" s="50">
        <v>10</v>
      </c>
      <c r="Q24" s="51">
        <v>10</v>
      </c>
      <c r="R24" s="52">
        <f t="shared" si="0"/>
        <v>1</v>
      </c>
      <c r="S24" s="52">
        <f t="shared" si="1"/>
        <v>1</v>
      </c>
      <c r="T24" s="412" t="str">
        <f t="shared" si="2"/>
        <v>SATISFACTORIO</v>
      </c>
      <c r="U24" s="44" t="s">
        <v>114</v>
      </c>
      <c r="V24" s="27" t="s">
        <v>930</v>
      </c>
    </row>
    <row r="25" spans="1:22" ht="408.75" customHeight="1" thickBot="1">
      <c r="A25" s="511"/>
      <c r="B25" s="19">
        <v>11</v>
      </c>
      <c r="C25" s="481"/>
      <c r="D25" s="518"/>
      <c r="E25" s="505"/>
      <c r="F25" s="38" t="s">
        <v>67</v>
      </c>
      <c r="G25" s="38" t="s">
        <v>81</v>
      </c>
      <c r="H25" s="40" t="s">
        <v>57</v>
      </c>
      <c r="I25" s="481"/>
      <c r="J25" s="40" t="s">
        <v>37</v>
      </c>
      <c r="K25" s="14">
        <v>1</v>
      </c>
      <c r="L25" s="40" t="s">
        <v>16</v>
      </c>
      <c r="M25" s="40" t="s">
        <v>17</v>
      </c>
      <c r="N25" s="40" t="s">
        <v>18</v>
      </c>
      <c r="O25" s="26" t="s">
        <v>19</v>
      </c>
      <c r="P25" s="53">
        <v>0</v>
      </c>
      <c r="Q25" s="54">
        <v>3</v>
      </c>
      <c r="R25" s="55">
        <f t="shared" si="0"/>
        <v>0</v>
      </c>
      <c r="S25" s="55">
        <f t="shared" si="1"/>
        <v>0</v>
      </c>
      <c r="T25" s="438" t="str">
        <f t="shared" si="2"/>
        <v>INSATISFACTORIO</v>
      </c>
      <c r="U25" s="45" t="s">
        <v>116</v>
      </c>
      <c r="V25" s="27" t="s">
        <v>931</v>
      </c>
    </row>
    <row r="26" spans="1:22" ht="98.25" customHeight="1" thickBot="1" thickTop="1">
      <c r="A26" s="331"/>
      <c r="B26" s="720" t="s">
        <v>757</v>
      </c>
      <c r="C26" s="720"/>
      <c r="D26" s="720"/>
      <c r="E26" s="720"/>
      <c r="F26" s="720"/>
      <c r="G26" s="720"/>
      <c r="H26" s="720"/>
      <c r="I26" s="720"/>
      <c r="J26" s="720"/>
      <c r="K26" s="720"/>
      <c r="L26" s="720"/>
      <c r="M26" s="720"/>
      <c r="N26" s="720"/>
      <c r="O26" s="721"/>
      <c r="P26" s="722" t="s">
        <v>758</v>
      </c>
      <c r="Q26" s="723"/>
      <c r="R26" s="332"/>
      <c r="S26" s="724">
        <f>+(R13+R14+R15+R18+R19+R20+R21+R22+R23+R24+R25)/11</f>
        <v>0.7539354584809129</v>
      </c>
      <c r="T26" s="724"/>
      <c r="U26" s="333"/>
      <c r="V26" s="334"/>
    </row>
    <row r="27" spans="1:22" ht="408.75" customHeight="1" thickBot="1" thickTop="1">
      <c r="A27" s="521" t="s">
        <v>120</v>
      </c>
      <c r="B27" s="57">
        <v>1</v>
      </c>
      <c r="C27" s="524" t="s">
        <v>121</v>
      </c>
      <c r="D27" s="524" t="s">
        <v>41</v>
      </c>
      <c r="E27" s="58" t="s">
        <v>122</v>
      </c>
      <c r="F27" s="59" t="s">
        <v>123</v>
      </c>
      <c r="G27" s="59" t="s">
        <v>124</v>
      </c>
      <c r="H27" s="60" t="s">
        <v>125</v>
      </c>
      <c r="I27" s="60" t="s">
        <v>126</v>
      </c>
      <c r="J27" s="60" t="s">
        <v>127</v>
      </c>
      <c r="K27" s="61">
        <v>1</v>
      </c>
      <c r="L27" s="60" t="s">
        <v>16</v>
      </c>
      <c r="M27" s="60" t="s">
        <v>17</v>
      </c>
      <c r="N27" s="60" t="s">
        <v>18</v>
      </c>
      <c r="O27" s="62" t="s">
        <v>19</v>
      </c>
      <c r="P27" s="63">
        <v>2209</v>
      </c>
      <c r="Q27" s="64">
        <v>2260</v>
      </c>
      <c r="R27" s="65">
        <f t="shared" si="0"/>
        <v>0.977433628318584</v>
      </c>
      <c r="S27" s="65">
        <f t="shared" si="1"/>
        <v>0.977433628318584</v>
      </c>
      <c r="T27" s="413" t="str">
        <f t="shared" si="2"/>
        <v>SATISFACTORIO</v>
      </c>
      <c r="U27" s="66" t="s">
        <v>128</v>
      </c>
      <c r="V27" s="66" t="s">
        <v>932</v>
      </c>
    </row>
    <row r="28" spans="1:22" ht="408.75" customHeight="1" thickTop="1">
      <c r="A28" s="522"/>
      <c r="B28" s="67">
        <v>2</v>
      </c>
      <c r="C28" s="525"/>
      <c r="D28" s="525"/>
      <c r="E28" s="68" t="s">
        <v>129</v>
      </c>
      <c r="F28" s="69" t="s">
        <v>130</v>
      </c>
      <c r="G28" s="69" t="s">
        <v>131</v>
      </c>
      <c r="H28" s="70" t="s">
        <v>132</v>
      </c>
      <c r="I28" s="70" t="s">
        <v>133</v>
      </c>
      <c r="J28" s="70" t="s">
        <v>134</v>
      </c>
      <c r="K28" s="71">
        <v>1</v>
      </c>
      <c r="L28" s="70" t="s">
        <v>16</v>
      </c>
      <c r="M28" s="70" t="s">
        <v>17</v>
      </c>
      <c r="N28" s="70" t="s">
        <v>18</v>
      </c>
      <c r="O28" s="72" t="s">
        <v>19</v>
      </c>
      <c r="P28" s="73">
        <v>198</v>
      </c>
      <c r="Q28" s="74">
        <v>198</v>
      </c>
      <c r="R28" s="75">
        <f t="shared" si="0"/>
        <v>1</v>
      </c>
      <c r="S28" s="75">
        <f t="shared" si="1"/>
        <v>1</v>
      </c>
      <c r="T28" s="414" t="str">
        <f t="shared" si="2"/>
        <v>SATISFACTORIO</v>
      </c>
      <c r="U28" s="76" t="s">
        <v>135</v>
      </c>
      <c r="V28" s="66" t="s">
        <v>933</v>
      </c>
    </row>
    <row r="29" spans="1:22" ht="408.75" customHeight="1">
      <c r="A29" s="522"/>
      <c r="B29" s="67">
        <v>3</v>
      </c>
      <c r="C29" s="525"/>
      <c r="D29" s="525"/>
      <c r="E29" s="77" t="s">
        <v>136</v>
      </c>
      <c r="F29" s="69" t="s">
        <v>137</v>
      </c>
      <c r="G29" s="69" t="s">
        <v>137</v>
      </c>
      <c r="H29" s="70" t="s">
        <v>138</v>
      </c>
      <c r="I29" s="70" t="s">
        <v>139</v>
      </c>
      <c r="J29" s="70" t="s">
        <v>140</v>
      </c>
      <c r="K29" s="71">
        <v>1</v>
      </c>
      <c r="L29" s="70" t="s">
        <v>16</v>
      </c>
      <c r="M29" s="70" t="s">
        <v>17</v>
      </c>
      <c r="N29" s="70" t="s">
        <v>18</v>
      </c>
      <c r="O29" s="72" t="s">
        <v>19</v>
      </c>
      <c r="P29" s="73">
        <v>16140</v>
      </c>
      <c r="Q29" s="74">
        <v>16140</v>
      </c>
      <c r="R29" s="75">
        <f t="shared" si="0"/>
        <v>1</v>
      </c>
      <c r="S29" s="75">
        <f t="shared" si="1"/>
        <v>1</v>
      </c>
      <c r="T29" s="414" t="str">
        <f t="shared" si="2"/>
        <v>SATISFACTORIO</v>
      </c>
      <c r="U29" s="76" t="s">
        <v>141</v>
      </c>
      <c r="V29" s="76" t="s">
        <v>934</v>
      </c>
    </row>
    <row r="30" spans="1:22" ht="408.75" customHeight="1">
      <c r="A30" s="522"/>
      <c r="B30" s="67">
        <v>4</v>
      </c>
      <c r="C30" s="78" t="s">
        <v>91</v>
      </c>
      <c r="D30" s="78" t="s">
        <v>27</v>
      </c>
      <c r="E30" s="69" t="s">
        <v>142</v>
      </c>
      <c r="F30" s="69" t="s">
        <v>143</v>
      </c>
      <c r="G30" s="69" t="s">
        <v>144</v>
      </c>
      <c r="H30" s="70" t="s">
        <v>145</v>
      </c>
      <c r="I30" s="70" t="s">
        <v>29</v>
      </c>
      <c r="J30" s="70" t="s">
        <v>28</v>
      </c>
      <c r="K30" s="71">
        <v>1</v>
      </c>
      <c r="L30" s="70" t="s">
        <v>16</v>
      </c>
      <c r="M30" s="70" t="s">
        <v>17</v>
      </c>
      <c r="N30" s="70" t="s">
        <v>18</v>
      </c>
      <c r="O30" s="72" t="s">
        <v>19</v>
      </c>
      <c r="P30" s="73">
        <v>1</v>
      </c>
      <c r="Q30" s="74">
        <v>1</v>
      </c>
      <c r="R30" s="75">
        <f t="shared" si="0"/>
        <v>1</v>
      </c>
      <c r="S30" s="75">
        <f t="shared" si="1"/>
        <v>1</v>
      </c>
      <c r="T30" s="414" t="str">
        <f t="shared" si="2"/>
        <v>SATISFACTORIO</v>
      </c>
      <c r="U30" s="76" t="s">
        <v>146</v>
      </c>
      <c r="V30" s="76" t="s">
        <v>935</v>
      </c>
    </row>
    <row r="31" spans="1:22" ht="408.75" customHeight="1">
      <c r="A31" s="522"/>
      <c r="B31" s="67">
        <v>5</v>
      </c>
      <c r="C31" s="70" t="s">
        <v>75</v>
      </c>
      <c r="D31" s="70" t="s">
        <v>39</v>
      </c>
      <c r="E31" s="69" t="s">
        <v>73</v>
      </c>
      <c r="F31" s="69" t="s">
        <v>82</v>
      </c>
      <c r="G31" s="69" t="s">
        <v>82</v>
      </c>
      <c r="H31" s="70" t="s">
        <v>147</v>
      </c>
      <c r="I31" s="70" t="s">
        <v>68</v>
      </c>
      <c r="J31" s="70" t="s">
        <v>85</v>
      </c>
      <c r="K31" s="71">
        <v>1</v>
      </c>
      <c r="L31" s="70" t="s">
        <v>16</v>
      </c>
      <c r="M31" s="70" t="s">
        <v>17</v>
      </c>
      <c r="N31" s="70" t="s">
        <v>18</v>
      </c>
      <c r="O31" s="72" t="s">
        <v>19</v>
      </c>
      <c r="P31" s="73">
        <v>9</v>
      </c>
      <c r="Q31" s="74">
        <v>9</v>
      </c>
      <c r="R31" s="75">
        <f t="shared" si="0"/>
        <v>1</v>
      </c>
      <c r="S31" s="75">
        <f t="shared" si="1"/>
        <v>1</v>
      </c>
      <c r="T31" s="414" t="str">
        <f t="shared" si="2"/>
        <v>SATISFACTORIO</v>
      </c>
      <c r="U31" s="76" t="s">
        <v>148</v>
      </c>
      <c r="V31" s="76" t="s">
        <v>936</v>
      </c>
    </row>
    <row r="32" spans="1:22" ht="408.75" customHeight="1">
      <c r="A32" s="522"/>
      <c r="B32" s="67">
        <v>6</v>
      </c>
      <c r="C32" s="525" t="s">
        <v>38</v>
      </c>
      <c r="D32" s="527" t="s">
        <v>27</v>
      </c>
      <c r="E32" s="69" t="s">
        <v>31</v>
      </c>
      <c r="F32" s="69" t="s">
        <v>61</v>
      </c>
      <c r="G32" s="69" t="s">
        <v>61</v>
      </c>
      <c r="H32" s="70" t="s">
        <v>149</v>
      </c>
      <c r="I32" s="70" t="s">
        <v>32</v>
      </c>
      <c r="J32" s="70" t="s">
        <v>84</v>
      </c>
      <c r="K32" s="71">
        <v>1</v>
      </c>
      <c r="L32" s="70" t="s">
        <v>16</v>
      </c>
      <c r="M32" s="70" t="s">
        <v>17</v>
      </c>
      <c r="N32" s="70" t="s">
        <v>18</v>
      </c>
      <c r="O32" s="72" t="s">
        <v>19</v>
      </c>
      <c r="P32" s="73">
        <v>4</v>
      </c>
      <c r="Q32" s="74">
        <v>5</v>
      </c>
      <c r="R32" s="75">
        <f t="shared" si="0"/>
        <v>0.8</v>
      </c>
      <c r="S32" s="75">
        <f t="shared" si="1"/>
        <v>0.8</v>
      </c>
      <c r="T32" s="414" t="str">
        <f t="shared" si="2"/>
        <v>ACEPTABLE</v>
      </c>
      <c r="U32" s="76" t="s">
        <v>150</v>
      </c>
      <c r="V32" s="76" t="s">
        <v>937</v>
      </c>
    </row>
    <row r="33" spans="1:22" ht="408.75" customHeight="1">
      <c r="A33" s="522"/>
      <c r="B33" s="67">
        <v>7</v>
      </c>
      <c r="C33" s="525"/>
      <c r="D33" s="527"/>
      <c r="E33" s="69" t="s">
        <v>30</v>
      </c>
      <c r="F33" s="69" t="s">
        <v>63</v>
      </c>
      <c r="G33" s="69" t="s">
        <v>63</v>
      </c>
      <c r="H33" s="70" t="s">
        <v>151</v>
      </c>
      <c r="I33" s="70" t="s">
        <v>86</v>
      </c>
      <c r="J33" s="70" t="s">
        <v>58</v>
      </c>
      <c r="K33" s="71">
        <v>1</v>
      </c>
      <c r="L33" s="70" t="s">
        <v>16</v>
      </c>
      <c r="M33" s="70" t="s">
        <v>17</v>
      </c>
      <c r="N33" s="70" t="s">
        <v>18</v>
      </c>
      <c r="O33" s="72" t="s">
        <v>19</v>
      </c>
      <c r="P33" s="73">
        <v>0</v>
      </c>
      <c r="Q33" s="74">
        <v>10</v>
      </c>
      <c r="R33" s="75">
        <f t="shared" si="0"/>
        <v>0</v>
      </c>
      <c r="S33" s="75">
        <f t="shared" si="1"/>
        <v>0</v>
      </c>
      <c r="T33" s="98" t="str">
        <f t="shared" si="2"/>
        <v>INSATISFACTORIO</v>
      </c>
      <c r="U33" s="79" t="s">
        <v>152</v>
      </c>
      <c r="V33" s="76" t="s">
        <v>938</v>
      </c>
    </row>
    <row r="34" spans="1:22" ht="408.75" customHeight="1">
      <c r="A34" s="522"/>
      <c r="B34" s="528">
        <v>8</v>
      </c>
      <c r="C34" s="525"/>
      <c r="D34" s="527"/>
      <c r="E34" s="530" t="s">
        <v>90</v>
      </c>
      <c r="F34" s="69" t="s">
        <v>93</v>
      </c>
      <c r="G34" s="69" t="s">
        <v>93</v>
      </c>
      <c r="H34" s="70" t="s">
        <v>151</v>
      </c>
      <c r="I34" s="80" t="s">
        <v>95</v>
      </c>
      <c r="J34" s="80" t="s">
        <v>71</v>
      </c>
      <c r="K34" s="71">
        <v>1</v>
      </c>
      <c r="L34" s="70" t="s">
        <v>16</v>
      </c>
      <c r="M34" s="70" t="s">
        <v>17</v>
      </c>
      <c r="N34" s="70" t="s">
        <v>18</v>
      </c>
      <c r="O34" s="72" t="s">
        <v>19</v>
      </c>
      <c r="P34" s="73">
        <v>9.2</v>
      </c>
      <c r="Q34" s="74">
        <v>13</v>
      </c>
      <c r="R34" s="75">
        <f t="shared" si="0"/>
        <v>0.7076923076923076</v>
      </c>
      <c r="S34" s="75">
        <f t="shared" si="1"/>
        <v>0.7076923076923076</v>
      </c>
      <c r="T34" s="414" t="str">
        <f t="shared" si="2"/>
        <v>ACEPTABLE</v>
      </c>
      <c r="U34" s="76" t="s">
        <v>153</v>
      </c>
      <c r="V34" s="76" t="s">
        <v>939</v>
      </c>
    </row>
    <row r="35" spans="1:22" ht="408.75" customHeight="1">
      <c r="A35" s="522"/>
      <c r="B35" s="529"/>
      <c r="C35" s="525"/>
      <c r="D35" s="527"/>
      <c r="E35" s="531"/>
      <c r="F35" s="68" t="s">
        <v>94</v>
      </c>
      <c r="G35" s="68" t="s">
        <v>94</v>
      </c>
      <c r="H35" s="70" t="s">
        <v>151</v>
      </c>
      <c r="I35" s="80" t="s">
        <v>96</v>
      </c>
      <c r="J35" s="80" t="s">
        <v>71</v>
      </c>
      <c r="K35" s="71">
        <v>1</v>
      </c>
      <c r="L35" s="70" t="s">
        <v>16</v>
      </c>
      <c r="M35" s="70" t="s">
        <v>17</v>
      </c>
      <c r="N35" s="70" t="s">
        <v>18</v>
      </c>
      <c r="O35" s="72" t="s">
        <v>19</v>
      </c>
      <c r="P35" s="73">
        <v>1</v>
      </c>
      <c r="Q35" s="74">
        <v>2</v>
      </c>
      <c r="R35" s="75">
        <f t="shared" si="0"/>
        <v>0.5</v>
      </c>
      <c r="S35" s="75">
        <f t="shared" si="1"/>
        <v>0.5</v>
      </c>
      <c r="T35" s="453" t="str">
        <f t="shared" si="2"/>
        <v>MINIMO</v>
      </c>
      <c r="U35" s="76" t="s">
        <v>154</v>
      </c>
      <c r="V35" s="76" t="s">
        <v>940</v>
      </c>
    </row>
    <row r="36" spans="1:22" ht="408.75" customHeight="1">
      <c r="A36" s="522"/>
      <c r="B36" s="67">
        <v>9</v>
      </c>
      <c r="C36" s="525"/>
      <c r="D36" s="525"/>
      <c r="E36" s="532" t="s">
        <v>33</v>
      </c>
      <c r="F36" s="69" t="s">
        <v>155</v>
      </c>
      <c r="G36" s="69" t="s">
        <v>156</v>
      </c>
      <c r="H36" s="70" t="s">
        <v>157</v>
      </c>
      <c r="I36" s="525"/>
      <c r="J36" s="70" t="s">
        <v>158</v>
      </c>
      <c r="K36" s="71">
        <v>1</v>
      </c>
      <c r="L36" s="70" t="s">
        <v>16</v>
      </c>
      <c r="M36" s="70" t="s">
        <v>17</v>
      </c>
      <c r="N36" s="70" t="s">
        <v>18</v>
      </c>
      <c r="O36" s="72" t="s">
        <v>19</v>
      </c>
      <c r="P36" s="73">
        <v>9</v>
      </c>
      <c r="Q36" s="74">
        <v>9</v>
      </c>
      <c r="R36" s="75">
        <f t="shared" si="0"/>
        <v>1</v>
      </c>
      <c r="S36" s="75">
        <f t="shared" si="1"/>
        <v>1</v>
      </c>
      <c r="T36" s="414" t="str">
        <f t="shared" si="2"/>
        <v>SATISFACTORIO</v>
      </c>
      <c r="U36" s="76" t="s">
        <v>159</v>
      </c>
      <c r="V36" s="76" t="s">
        <v>941</v>
      </c>
    </row>
    <row r="37" spans="1:22" ht="408.75" customHeight="1">
      <c r="A37" s="522"/>
      <c r="B37" s="67">
        <v>10</v>
      </c>
      <c r="C37" s="525"/>
      <c r="D37" s="525"/>
      <c r="E37" s="532"/>
      <c r="F37" s="69" t="s">
        <v>160</v>
      </c>
      <c r="G37" s="69" t="s">
        <v>160</v>
      </c>
      <c r="H37" s="70" t="s">
        <v>161</v>
      </c>
      <c r="I37" s="525"/>
      <c r="J37" s="70" t="s">
        <v>162</v>
      </c>
      <c r="K37" s="71">
        <v>1</v>
      </c>
      <c r="L37" s="70" t="s">
        <v>16</v>
      </c>
      <c r="M37" s="70" t="s">
        <v>17</v>
      </c>
      <c r="N37" s="70" t="s">
        <v>18</v>
      </c>
      <c r="O37" s="72" t="s">
        <v>19</v>
      </c>
      <c r="P37" s="73">
        <v>9</v>
      </c>
      <c r="Q37" s="74">
        <v>9</v>
      </c>
      <c r="R37" s="75">
        <f t="shared" si="0"/>
        <v>1</v>
      </c>
      <c r="S37" s="75">
        <f t="shared" si="1"/>
        <v>1</v>
      </c>
      <c r="T37" s="414" t="str">
        <f t="shared" si="2"/>
        <v>SATISFACTORIO</v>
      </c>
      <c r="U37" s="76" t="s">
        <v>163</v>
      </c>
      <c r="V37" s="76" t="s">
        <v>942</v>
      </c>
    </row>
    <row r="38" spans="1:22" ht="408.75" customHeight="1" thickBot="1">
      <c r="A38" s="523"/>
      <c r="B38" s="81">
        <v>11</v>
      </c>
      <c r="C38" s="526"/>
      <c r="D38" s="526"/>
      <c r="E38" s="533"/>
      <c r="F38" s="82" t="s">
        <v>164</v>
      </c>
      <c r="G38" s="82" t="s">
        <v>164</v>
      </c>
      <c r="H38" s="83" t="s">
        <v>165</v>
      </c>
      <c r="I38" s="526"/>
      <c r="J38" s="83" t="s">
        <v>166</v>
      </c>
      <c r="K38" s="84">
        <v>1</v>
      </c>
      <c r="L38" s="83" t="s">
        <v>16</v>
      </c>
      <c r="M38" s="83" t="s">
        <v>17</v>
      </c>
      <c r="N38" s="83" t="s">
        <v>18</v>
      </c>
      <c r="O38" s="85" t="s">
        <v>19</v>
      </c>
      <c r="P38" s="86" t="s">
        <v>106</v>
      </c>
      <c r="Q38" s="87" t="s">
        <v>106</v>
      </c>
      <c r="R38" s="88" t="s">
        <v>106</v>
      </c>
      <c r="S38" s="88" t="s">
        <v>106</v>
      </c>
      <c r="T38" s="415" t="s">
        <v>106</v>
      </c>
      <c r="U38" s="89" t="s">
        <v>167</v>
      </c>
      <c r="V38" s="446" t="s">
        <v>106</v>
      </c>
    </row>
    <row r="39" spans="1:22" ht="108.75" customHeight="1" thickBot="1" thickTop="1">
      <c r="A39" s="725" t="s">
        <v>759</v>
      </c>
      <c r="B39" s="725"/>
      <c r="C39" s="725"/>
      <c r="D39" s="725"/>
      <c r="E39" s="725"/>
      <c r="F39" s="725"/>
      <c r="G39" s="725"/>
      <c r="H39" s="725"/>
      <c r="I39" s="725"/>
      <c r="J39" s="725"/>
      <c r="K39" s="725"/>
      <c r="L39" s="725"/>
      <c r="M39" s="725"/>
      <c r="N39" s="726"/>
      <c r="O39" s="727" t="s">
        <v>758</v>
      </c>
      <c r="P39" s="728"/>
      <c r="Q39" s="336"/>
      <c r="R39" s="729">
        <f>+(R27+R28+R29+R30+R31+R32+R33+R34+R35+R36+R37)/11</f>
        <v>0.8168296305464448</v>
      </c>
      <c r="S39" s="729"/>
      <c r="T39" s="416"/>
      <c r="U39" s="335"/>
      <c r="V39" s="317"/>
    </row>
    <row r="40" spans="1:22" ht="408.75" customHeight="1" thickTop="1">
      <c r="A40" s="534" t="s">
        <v>168</v>
      </c>
      <c r="B40" s="90">
        <v>1</v>
      </c>
      <c r="C40" s="535" t="s">
        <v>38</v>
      </c>
      <c r="D40" s="536" t="s">
        <v>27</v>
      </c>
      <c r="E40" s="13" t="s">
        <v>30</v>
      </c>
      <c r="F40" s="13" t="s">
        <v>63</v>
      </c>
      <c r="G40" s="13" t="s">
        <v>63</v>
      </c>
      <c r="H40" s="91" t="s">
        <v>169</v>
      </c>
      <c r="I40" s="91" t="s">
        <v>170</v>
      </c>
      <c r="J40" s="91" t="s">
        <v>58</v>
      </c>
      <c r="K40" s="92">
        <v>1</v>
      </c>
      <c r="L40" s="91" t="s">
        <v>16</v>
      </c>
      <c r="M40" s="91" t="s">
        <v>17</v>
      </c>
      <c r="N40" s="91" t="s">
        <v>18</v>
      </c>
      <c r="O40" s="91" t="s">
        <v>19</v>
      </c>
      <c r="P40" s="93">
        <v>4</v>
      </c>
      <c r="Q40" s="93">
        <v>10</v>
      </c>
      <c r="R40" s="94">
        <f aca="true" t="shared" si="3" ref="R40:R56">+P40/Q40</f>
        <v>0.4</v>
      </c>
      <c r="S40" s="94">
        <f aca="true" t="shared" si="4" ref="S40:S56">+R40/K40</f>
        <v>0.4</v>
      </c>
      <c r="T40" s="98" t="str">
        <f aca="true" t="shared" si="5" ref="T40:T56">IF(R40&gt;=95%,$O$12,IF(R40&gt;=70%,$N$12,IF(R40&gt;=50%,$M$12,IF(R40&lt;50%,$L$12,))))</f>
        <v>INSATISFACTORIO</v>
      </c>
      <c r="U40" s="95" t="s">
        <v>171</v>
      </c>
      <c r="V40" s="95" t="s">
        <v>943</v>
      </c>
    </row>
    <row r="41" spans="1:22" ht="408.75" customHeight="1">
      <c r="A41" s="534"/>
      <c r="B41" s="90">
        <v>2</v>
      </c>
      <c r="C41" s="535"/>
      <c r="D41" s="536"/>
      <c r="E41" s="13" t="s">
        <v>172</v>
      </c>
      <c r="F41" s="13" t="s">
        <v>173</v>
      </c>
      <c r="G41" s="13" t="s">
        <v>174</v>
      </c>
      <c r="H41" s="91" t="s">
        <v>169</v>
      </c>
      <c r="I41" s="91" t="s">
        <v>175</v>
      </c>
      <c r="J41" s="91" t="s">
        <v>176</v>
      </c>
      <c r="K41" s="92">
        <v>1</v>
      </c>
      <c r="L41" s="91" t="s">
        <v>16</v>
      </c>
      <c r="M41" s="91" t="s">
        <v>17</v>
      </c>
      <c r="N41" s="91" t="s">
        <v>18</v>
      </c>
      <c r="O41" s="91" t="s">
        <v>19</v>
      </c>
      <c r="P41" s="93">
        <v>55</v>
      </c>
      <c r="Q41" s="93">
        <v>75</v>
      </c>
      <c r="R41" s="463">
        <f>+P41/Q41</f>
        <v>0.7333333333333333</v>
      </c>
      <c r="S41" s="463">
        <f>+R41/K41</f>
        <v>0.7333333333333333</v>
      </c>
      <c r="T41" s="453" t="str">
        <f>IF(R41&gt;=95%,$O$12,IF(R41&gt;=70%,$N$12,IF(R41&gt;=50%,$M$12,IF(R41&lt;50%,$L$12,))))</f>
        <v>ACEPTABLE</v>
      </c>
      <c r="U41" s="96" t="s">
        <v>177</v>
      </c>
      <c r="V41" s="95" t="s">
        <v>1064</v>
      </c>
    </row>
    <row r="42" spans="1:22" ht="408.75" customHeight="1">
      <c r="A42" s="534"/>
      <c r="B42" s="90">
        <v>3</v>
      </c>
      <c r="C42" s="535"/>
      <c r="D42" s="91" t="s">
        <v>178</v>
      </c>
      <c r="E42" s="13" t="s">
        <v>179</v>
      </c>
      <c r="F42" s="13" t="s">
        <v>180</v>
      </c>
      <c r="G42" s="13" t="s">
        <v>181</v>
      </c>
      <c r="H42" s="91" t="s">
        <v>182</v>
      </c>
      <c r="I42" s="91" t="s">
        <v>183</v>
      </c>
      <c r="J42" s="91" t="s">
        <v>184</v>
      </c>
      <c r="K42" s="92">
        <v>1</v>
      </c>
      <c r="L42" s="91" t="s">
        <v>16</v>
      </c>
      <c r="M42" s="91" t="s">
        <v>17</v>
      </c>
      <c r="N42" s="91" t="s">
        <v>18</v>
      </c>
      <c r="O42" s="91" t="s">
        <v>19</v>
      </c>
      <c r="P42" s="93">
        <v>3</v>
      </c>
      <c r="Q42" s="93">
        <v>3</v>
      </c>
      <c r="R42" s="94">
        <f t="shared" si="3"/>
        <v>1</v>
      </c>
      <c r="S42" s="94">
        <f t="shared" si="4"/>
        <v>1</v>
      </c>
      <c r="T42" s="101" t="str">
        <f t="shared" si="5"/>
        <v>SATISFACTORIO</v>
      </c>
      <c r="U42" s="97" t="s">
        <v>185</v>
      </c>
      <c r="V42" s="97" t="s">
        <v>944</v>
      </c>
    </row>
    <row r="43" spans="1:22" ht="408.75" customHeight="1">
      <c r="A43" s="534"/>
      <c r="B43" s="90">
        <v>4</v>
      </c>
      <c r="C43" s="535" t="s">
        <v>38</v>
      </c>
      <c r="D43" s="535" t="s">
        <v>27</v>
      </c>
      <c r="E43" s="13" t="s">
        <v>186</v>
      </c>
      <c r="F43" s="13" t="s">
        <v>187</v>
      </c>
      <c r="G43" s="13" t="s">
        <v>188</v>
      </c>
      <c r="H43" s="91" t="s">
        <v>169</v>
      </c>
      <c r="I43" s="91" t="s">
        <v>189</v>
      </c>
      <c r="J43" s="91" t="s">
        <v>190</v>
      </c>
      <c r="K43" s="92">
        <v>1</v>
      </c>
      <c r="L43" s="91" t="s">
        <v>16</v>
      </c>
      <c r="M43" s="91" t="s">
        <v>17</v>
      </c>
      <c r="N43" s="91" t="s">
        <v>18</v>
      </c>
      <c r="O43" s="91" t="s">
        <v>19</v>
      </c>
      <c r="P43" s="93">
        <v>0</v>
      </c>
      <c r="Q43" s="93">
        <v>1</v>
      </c>
      <c r="R43" s="94">
        <f t="shared" si="3"/>
        <v>0</v>
      </c>
      <c r="S43" s="94">
        <f t="shared" si="4"/>
        <v>0</v>
      </c>
      <c r="T43" s="98" t="str">
        <f t="shared" si="5"/>
        <v>INSATISFACTORIO</v>
      </c>
      <c r="U43" s="96" t="s">
        <v>191</v>
      </c>
      <c r="V43" s="96" t="s">
        <v>945</v>
      </c>
    </row>
    <row r="44" spans="1:22" ht="408.75" customHeight="1">
      <c r="A44" s="534"/>
      <c r="B44" s="537">
        <v>5</v>
      </c>
      <c r="C44" s="535"/>
      <c r="D44" s="535"/>
      <c r="E44" s="535" t="s">
        <v>90</v>
      </c>
      <c r="F44" s="13" t="s">
        <v>93</v>
      </c>
      <c r="G44" s="13" t="s">
        <v>93</v>
      </c>
      <c r="H44" s="91" t="s">
        <v>169</v>
      </c>
      <c r="I44" s="1" t="s">
        <v>95</v>
      </c>
      <c r="J44" s="1" t="s">
        <v>71</v>
      </c>
      <c r="K44" s="92">
        <v>1</v>
      </c>
      <c r="L44" s="91" t="s">
        <v>16</v>
      </c>
      <c r="M44" s="91" t="s">
        <v>17</v>
      </c>
      <c r="N44" s="91" t="s">
        <v>18</v>
      </c>
      <c r="O44" s="91" t="s">
        <v>19</v>
      </c>
      <c r="P44" s="93">
        <v>5.1</v>
      </c>
      <c r="Q44" s="93">
        <v>15</v>
      </c>
      <c r="R44" s="94">
        <f t="shared" si="3"/>
        <v>0.33999999999999997</v>
      </c>
      <c r="S44" s="94">
        <f t="shared" si="4"/>
        <v>0.33999999999999997</v>
      </c>
      <c r="T44" s="98" t="str">
        <f t="shared" si="5"/>
        <v>INSATISFACTORIO</v>
      </c>
      <c r="U44" s="96" t="s">
        <v>192</v>
      </c>
      <c r="V44" s="96" t="s">
        <v>946</v>
      </c>
    </row>
    <row r="45" spans="1:22" ht="408.75" customHeight="1">
      <c r="A45" s="534"/>
      <c r="B45" s="537"/>
      <c r="C45" s="535"/>
      <c r="D45" s="535"/>
      <c r="E45" s="535"/>
      <c r="F45" s="2" t="s">
        <v>94</v>
      </c>
      <c r="G45" s="2" t="s">
        <v>94</v>
      </c>
      <c r="H45" s="91" t="s">
        <v>169</v>
      </c>
      <c r="I45" s="1" t="s">
        <v>96</v>
      </c>
      <c r="J45" s="1" t="s">
        <v>71</v>
      </c>
      <c r="K45" s="92">
        <v>1</v>
      </c>
      <c r="L45" s="91" t="s">
        <v>16</v>
      </c>
      <c r="M45" s="91" t="s">
        <v>17</v>
      </c>
      <c r="N45" s="91" t="s">
        <v>18</v>
      </c>
      <c r="O45" s="91" t="s">
        <v>19</v>
      </c>
      <c r="P45" s="93">
        <v>2.7</v>
      </c>
      <c r="Q45" s="93">
        <v>10</v>
      </c>
      <c r="R45" s="94">
        <f t="shared" si="3"/>
        <v>0.27</v>
      </c>
      <c r="S45" s="94">
        <f t="shared" si="4"/>
        <v>0.27</v>
      </c>
      <c r="T45" s="98" t="str">
        <f t="shared" si="5"/>
        <v>INSATISFACTORIO</v>
      </c>
      <c r="U45" s="96" t="s">
        <v>193</v>
      </c>
      <c r="V45" s="96" t="s">
        <v>947</v>
      </c>
    </row>
    <row r="46" spans="1:22" ht="408.75" customHeight="1">
      <c r="A46" s="534"/>
      <c r="B46" s="90">
        <v>6</v>
      </c>
      <c r="C46" s="535"/>
      <c r="D46" s="535"/>
      <c r="E46" s="13" t="s">
        <v>194</v>
      </c>
      <c r="F46" s="13" t="s">
        <v>195</v>
      </c>
      <c r="G46" s="13"/>
      <c r="H46" s="91" t="s">
        <v>169</v>
      </c>
      <c r="I46" s="91" t="s">
        <v>196</v>
      </c>
      <c r="J46" s="91" t="s">
        <v>28</v>
      </c>
      <c r="K46" s="92">
        <v>1</v>
      </c>
      <c r="L46" s="91" t="s">
        <v>16</v>
      </c>
      <c r="M46" s="91" t="s">
        <v>17</v>
      </c>
      <c r="N46" s="91" t="s">
        <v>18</v>
      </c>
      <c r="O46" s="91" t="s">
        <v>19</v>
      </c>
      <c r="P46" s="93">
        <v>1</v>
      </c>
      <c r="Q46" s="93">
        <v>1</v>
      </c>
      <c r="R46" s="94">
        <f t="shared" si="3"/>
        <v>1</v>
      </c>
      <c r="S46" s="94">
        <f t="shared" si="4"/>
        <v>1</v>
      </c>
      <c r="T46" s="101" t="str">
        <f t="shared" si="5"/>
        <v>SATISFACTORIO</v>
      </c>
      <c r="U46" s="96" t="s">
        <v>197</v>
      </c>
      <c r="V46" s="96" t="s">
        <v>948</v>
      </c>
    </row>
    <row r="47" spans="1:22" ht="408.75" customHeight="1">
      <c r="A47" s="534"/>
      <c r="B47" s="90">
        <v>7</v>
      </c>
      <c r="C47" s="91" t="s">
        <v>91</v>
      </c>
      <c r="D47" s="535"/>
      <c r="E47" s="13" t="s">
        <v>198</v>
      </c>
      <c r="F47" s="13" t="s">
        <v>199</v>
      </c>
      <c r="G47" s="13" t="s">
        <v>199</v>
      </c>
      <c r="H47" s="91" t="s">
        <v>169</v>
      </c>
      <c r="I47" s="91" t="s">
        <v>200</v>
      </c>
      <c r="J47" s="91" t="s">
        <v>28</v>
      </c>
      <c r="K47" s="92">
        <v>1</v>
      </c>
      <c r="L47" s="91" t="s">
        <v>16</v>
      </c>
      <c r="M47" s="91" t="s">
        <v>17</v>
      </c>
      <c r="N47" s="91" t="s">
        <v>18</v>
      </c>
      <c r="O47" s="91" t="s">
        <v>19</v>
      </c>
      <c r="P47" s="93" t="s">
        <v>106</v>
      </c>
      <c r="Q47" s="93" t="s">
        <v>106</v>
      </c>
      <c r="R47" s="94" t="s">
        <v>106</v>
      </c>
      <c r="S47" s="94" t="s">
        <v>106</v>
      </c>
      <c r="T47" s="101" t="s">
        <v>106</v>
      </c>
      <c r="U47" s="97" t="s">
        <v>201</v>
      </c>
      <c r="V47" s="442" t="s">
        <v>106</v>
      </c>
    </row>
    <row r="48" spans="1:22" ht="408.75" customHeight="1">
      <c r="A48" s="534"/>
      <c r="B48" s="90">
        <v>8</v>
      </c>
      <c r="C48" s="91" t="s">
        <v>38</v>
      </c>
      <c r="D48" s="535"/>
      <c r="E48" s="13" t="s">
        <v>202</v>
      </c>
      <c r="F48" s="13" t="s">
        <v>203</v>
      </c>
      <c r="G48" s="13"/>
      <c r="H48" s="91" t="s">
        <v>169</v>
      </c>
      <c r="I48" s="91" t="s">
        <v>204</v>
      </c>
      <c r="J48" s="91" t="s">
        <v>205</v>
      </c>
      <c r="K48" s="92">
        <v>1</v>
      </c>
      <c r="L48" s="91" t="s">
        <v>16</v>
      </c>
      <c r="M48" s="91" t="s">
        <v>17</v>
      </c>
      <c r="N48" s="91" t="s">
        <v>18</v>
      </c>
      <c r="O48" s="91" t="s">
        <v>19</v>
      </c>
      <c r="P48" s="93">
        <v>0.2</v>
      </c>
      <c r="Q48" s="93">
        <v>1</v>
      </c>
      <c r="R48" s="94">
        <f t="shared" si="3"/>
        <v>0.2</v>
      </c>
      <c r="S48" s="94">
        <f t="shared" si="4"/>
        <v>0.2</v>
      </c>
      <c r="T48" s="98" t="str">
        <f t="shared" si="5"/>
        <v>INSATISFACTORIO</v>
      </c>
      <c r="U48" s="96" t="s">
        <v>206</v>
      </c>
      <c r="V48" s="96" t="s">
        <v>949</v>
      </c>
    </row>
    <row r="49" spans="1:22" ht="408.75" customHeight="1">
      <c r="A49" s="534"/>
      <c r="B49" s="90">
        <v>9</v>
      </c>
      <c r="C49" s="91" t="s">
        <v>38</v>
      </c>
      <c r="D49" s="535"/>
      <c r="E49" s="13" t="s">
        <v>207</v>
      </c>
      <c r="F49" s="13" t="s">
        <v>208</v>
      </c>
      <c r="G49" s="13"/>
      <c r="H49" s="91" t="s">
        <v>169</v>
      </c>
      <c r="I49" s="91" t="s">
        <v>209</v>
      </c>
      <c r="J49" s="91" t="s">
        <v>210</v>
      </c>
      <c r="K49" s="92">
        <v>1</v>
      </c>
      <c r="L49" s="91" t="s">
        <v>16</v>
      </c>
      <c r="M49" s="91" t="s">
        <v>17</v>
      </c>
      <c r="N49" s="91" t="s">
        <v>18</v>
      </c>
      <c r="O49" s="91" t="s">
        <v>19</v>
      </c>
      <c r="P49" s="93">
        <v>3</v>
      </c>
      <c r="Q49" s="93">
        <v>3</v>
      </c>
      <c r="R49" s="94">
        <f t="shared" si="3"/>
        <v>1</v>
      </c>
      <c r="S49" s="94">
        <f t="shared" si="4"/>
        <v>1</v>
      </c>
      <c r="T49" s="101" t="str">
        <f t="shared" si="5"/>
        <v>SATISFACTORIO</v>
      </c>
      <c r="U49" s="96" t="s">
        <v>211</v>
      </c>
      <c r="V49" s="96" t="s">
        <v>950</v>
      </c>
    </row>
    <row r="50" spans="1:22" ht="408.75" customHeight="1">
      <c r="A50" s="534"/>
      <c r="B50" s="90">
        <v>10</v>
      </c>
      <c r="C50" s="91" t="s">
        <v>38</v>
      </c>
      <c r="D50" s="535"/>
      <c r="E50" s="13" t="s">
        <v>31</v>
      </c>
      <c r="F50" s="13" t="s">
        <v>61</v>
      </c>
      <c r="G50" s="13" t="s">
        <v>61</v>
      </c>
      <c r="H50" s="91" t="s">
        <v>212</v>
      </c>
      <c r="I50" s="91" t="s">
        <v>32</v>
      </c>
      <c r="J50" s="91" t="s">
        <v>213</v>
      </c>
      <c r="K50" s="92">
        <v>1</v>
      </c>
      <c r="L50" s="91" t="s">
        <v>16</v>
      </c>
      <c r="M50" s="91" t="s">
        <v>17</v>
      </c>
      <c r="N50" s="91" t="s">
        <v>18</v>
      </c>
      <c r="O50" s="91" t="s">
        <v>19</v>
      </c>
      <c r="P50" s="93">
        <v>5</v>
      </c>
      <c r="Q50" s="93">
        <v>6</v>
      </c>
      <c r="R50" s="94">
        <f t="shared" si="3"/>
        <v>0.8333333333333334</v>
      </c>
      <c r="S50" s="94">
        <f t="shared" si="4"/>
        <v>0.8333333333333334</v>
      </c>
      <c r="T50" s="101" t="str">
        <f t="shared" si="5"/>
        <v>ACEPTABLE</v>
      </c>
      <c r="U50" s="96" t="s">
        <v>214</v>
      </c>
      <c r="V50" s="96" t="s">
        <v>951</v>
      </c>
    </row>
    <row r="51" spans="1:22" ht="408.75" customHeight="1">
      <c r="A51" s="534"/>
      <c r="B51" s="90">
        <v>11</v>
      </c>
      <c r="C51" s="535" t="s">
        <v>38</v>
      </c>
      <c r="D51" s="535" t="s">
        <v>215</v>
      </c>
      <c r="E51" s="538" t="s">
        <v>33</v>
      </c>
      <c r="F51" s="13" t="s">
        <v>155</v>
      </c>
      <c r="G51" s="13" t="s">
        <v>59</v>
      </c>
      <c r="H51" s="91" t="s">
        <v>216</v>
      </c>
      <c r="I51" s="535" t="s">
        <v>34</v>
      </c>
      <c r="J51" s="91" t="s">
        <v>35</v>
      </c>
      <c r="K51" s="92">
        <v>1</v>
      </c>
      <c r="L51" s="91" t="s">
        <v>16</v>
      </c>
      <c r="M51" s="91" t="s">
        <v>17</v>
      </c>
      <c r="N51" s="91" t="s">
        <v>18</v>
      </c>
      <c r="O51" s="91" t="s">
        <v>19</v>
      </c>
      <c r="P51" s="93">
        <v>2</v>
      </c>
      <c r="Q51" s="93">
        <v>3</v>
      </c>
      <c r="R51" s="94">
        <f t="shared" si="3"/>
        <v>0.6666666666666666</v>
      </c>
      <c r="S51" s="94">
        <f t="shared" si="4"/>
        <v>0.6666666666666666</v>
      </c>
      <c r="T51" s="101" t="str">
        <f t="shared" si="5"/>
        <v>MINIMO</v>
      </c>
      <c r="U51" s="96" t="s">
        <v>233</v>
      </c>
      <c r="V51" s="96" t="s">
        <v>952</v>
      </c>
    </row>
    <row r="52" spans="1:22" ht="408.75" customHeight="1">
      <c r="A52" s="534"/>
      <c r="B52" s="90">
        <v>12</v>
      </c>
      <c r="C52" s="535"/>
      <c r="D52" s="535"/>
      <c r="E52" s="538"/>
      <c r="F52" s="13" t="s">
        <v>160</v>
      </c>
      <c r="G52" s="13" t="s">
        <v>160</v>
      </c>
      <c r="H52" s="91" t="s">
        <v>216</v>
      </c>
      <c r="I52" s="535"/>
      <c r="J52" s="91" t="s">
        <v>36</v>
      </c>
      <c r="K52" s="92">
        <v>1</v>
      </c>
      <c r="L52" s="91" t="s">
        <v>16</v>
      </c>
      <c r="M52" s="91" t="s">
        <v>17</v>
      </c>
      <c r="N52" s="91" t="s">
        <v>18</v>
      </c>
      <c r="O52" s="91" t="s">
        <v>19</v>
      </c>
      <c r="P52" s="93">
        <v>2</v>
      </c>
      <c r="Q52" s="93">
        <v>3</v>
      </c>
      <c r="R52" s="94">
        <f t="shared" si="3"/>
        <v>0.6666666666666666</v>
      </c>
      <c r="S52" s="94">
        <f t="shared" si="4"/>
        <v>0.6666666666666666</v>
      </c>
      <c r="T52" s="101" t="str">
        <f t="shared" si="5"/>
        <v>MINIMO</v>
      </c>
      <c r="U52" s="96" t="s">
        <v>217</v>
      </c>
      <c r="V52" s="96" t="s">
        <v>953</v>
      </c>
    </row>
    <row r="53" spans="1:22" ht="408.75" customHeight="1">
      <c r="A53" s="534"/>
      <c r="B53" s="90">
        <v>13</v>
      </c>
      <c r="C53" s="535"/>
      <c r="D53" s="535"/>
      <c r="E53" s="538"/>
      <c r="F53" s="13" t="s">
        <v>218</v>
      </c>
      <c r="G53" s="13" t="s">
        <v>218</v>
      </c>
      <c r="H53" s="91" t="s">
        <v>216</v>
      </c>
      <c r="I53" s="535"/>
      <c r="J53" s="91" t="s">
        <v>37</v>
      </c>
      <c r="K53" s="92">
        <v>1</v>
      </c>
      <c r="L53" s="91" t="s">
        <v>16</v>
      </c>
      <c r="M53" s="91" t="s">
        <v>17</v>
      </c>
      <c r="N53" s="91" t="s">
        <v>18</v>
      </c>
      <c r="O53" s="91" t="s">
        <v>19</v>
      </c>
      <c r="P53" s="93" t="s">
        <v>106</v>
      </c>
      <c r="Q53" s="93" t="s">
        <v>106</v>
      </c>
      <c r="R53" s="94" t="s">
        <v>106</v>
      </c>
      <c r="S53" s="94" t="s">
        <v>106</v>
      </c>
      <c r="T53" s="101" t="s">
        <v>106</v>
      </c>
      <c r="U53" s="96" t="s">
        <v>219</v>
      </c>
      <c r="V53" s="442" t="s">
        <v>106</v>
      </c>
    </row>
    <row r="54" spans="1:22" ht="408.75" customHeight="1">
      <c r="A54" s="534"/>
      <c r="B54" s="90">
        <v>14</v>
      </c>
      <c r="C54" s="535" t="s">
        <v>91</v>
      </c>
      <c r="D54" s="535" t="s">
        <v>27</v>
      </c>
      <c r="E54" s="13" t="s">
        <v>220</v>
      </c>
      <c r="F54" s="13"/>
      <c r="G54" s="13" t="s">
        <v>221</v>
      </c>
      <c r="H54" s="99" t="s">
        <v>222</v>
      </c>
      <c r="I54" s="91" t="s">
        <v>29</v>
      </c>
      <c r="J54" s="91" t="s">
        <v>28</v>
      </c>
      <c r="K54" s="92">
        <v>1</v>
      </c>
      <c r="L54" s="91" t="s">
        <v>16</v>
      </c>
      <c r="M54" s="91" t="s">
        <v>17</v>
      </c>
      <c r="N54" s="91" t="s">
        <v>18</v>
      </c>
      <c r="O54" s="91" t="s">
        <v>19</v>
      </c>
      <c r="P54" s="93" t="s">
        <v>106</v>
      </c>
      <c r="Q54" s="93" t="s">
        <v>106</v>
      </c>
      <c r="R54" s="94" t="s">
        <v>106</v>
      </c>
      <c r="S54" s="94" t="s">
        <v>106</v>
      </c>
      <c r="T54" s="101" t="s">
        <v>106</v>
      </c>
      <c r="U54" s="96" t="s">
        <v>219</v>
      </c>
      <c r="V54" s="442" t="s">
        <v>106</v>
      </c>
    </row>
    <row r="55" spans="1:22" ht="408.75" customHeight="1">
      <c r="A55" s="534"/>
      <c r="B55" s="90">
        <v>15</v>
      </c>
      <c r="C55" s="535"/>
      <c r="D55" s="535"/>
      <c r="E55" s="13" t="s">
        <v>223</v>
      </c>
      <c r="F55" s="13" t="s">
        <v>224</v>
      </c>
      <c r="G55" s="13"/>
      <c r="H55" s="99" t="s">
        <v>225</v>
      </c>
      <c r="I55" s="91" t="s">
        <v>29</v>
      </c>
      <c r="J55" s="91" t="s">
        <v>28</v>
      </c>
      <c r="K55" s="92">
        <v>1</v>
      </c>
      <c r="L55" s="91" t="s">
        <v>16</v>
      </c>
      <c r="M55" s="91" t="s">
        <v>17</v>
      </c>
      <c r="N55" s="91" t="s">
        <v>18</v>
      </c>
      <c r="O55" s="91" t="s">
        <v>19</v>
      </c>
      <c r="P55" s="93">
        <v>1</v>
      </c>
      <c r="Q55" s="93">
        <v>1</v>
      </c>
      <c r="R55" s="94">
        <f t="shared" si="3"/>
        <v>1</v>
      </c>
      <c r="S55" s="94">
        <f t="shared" si="4"/>
        <v>1</v>
      </c>
      <c r="T55" s="101" t="str">
        <f t="shared" si="5"/>
        <v>SATISFACTORIO</v>
      </c>
      <c r="U55" s="96" t="s">
        <v>226</v>
      </c>
      <c r="V55" s="96" t="s">
        <v>954</v>
      </c>
    </row>
    <row r="56" spans="1:22" ht="408.75" customHeight="1">
      <c r="A56" s="534"/>
      <c r="B56" s="537">
        <v>16</v>
      </c>
      <c r="C56" s="535" t="s">
        <v>75</v>
      </c>
      <c r="D56" s="535"/>
      <c r="E56" s="535" t="s">
        <v>227</v>
      </c>
      <c r="F56" s="535" t="s">
        <v>228</v>
      </c>
      <c r="G56" s="535" t="s">
        <v>228</v>
      </c>
      <c r="H56" s="539" t="s">
        <v>229</v>
      </c>
      <c r="I56" s="535" t="s">
        <v>230</v>
      </c>
      <c r="J56" s="535" t="s">
        <v>231</v>
      </c>
      <c r="K56" s="540">
        <v>1</v>
      </c>
      <c r="L56" s="535" t="s">
        <v>16</v>
      </c>
      <c r="M56" s="535" t="s">
        <v>17</v>
      </c>
      <c r="N56" s="535" t="s">
        <v>18</v>
      </c>
      <c r="O56" s="535" t="s">
        <v>19</v>
      </c>
      <c r="P56" s="541">
        <v>5</v>
      </c>
      <c r="Q56" s="541">
        <v>5</v>
      </c>
      <c r="R56" s="542">
        <f t="shared" si="3"/>
        <v>1</v>
      </c>
      <c r="S56" s="542">
        <f t="shared" si="4"/>
        <v>1</v>
      </c>
      <c r="T56" s="543" t="str">
        <f t="shared" si="5"/>
        <v>SATISFACTORIO</v>
      </c>
      <c r="U56" s="544" t="s">
        <v>232</v>
      </c>
      <c r="V56" s="544" t="s">
        <v>955</v>
      </c>
    </row>
    <row r="57" spans="1:22" ht="408.75" customHeight="1" thickBot="1">
      <c r="A57" s="534"/>
      <c r="B57" s="537"/>
      <c r="C57" s="535"/>
      <c r="D57" s="535"/>
      <c r="E57" s="535"/>
      <c r="F57" s="535"/>
      <c r="G57" s="535"/>
      <c r="H57" s="539"/>
      <c r="I57" s="535"/>
      <c r="J57" s="535"/>
      <c r="K57" s="540"/>
      <c r="L57" s="535"/>
      <c r="M57" s="535"/>
      <c r="N57" s="535"/>
      <c r="O57" s="535"/>
      <c r="P57" s="541"/>
      <c r="Q57" s="541"/>
      <c r="R57" s="542"/>
      <c r="S57" s="542"/>
      <c r="T57" s="543"/>
      <c r="U57" s="545"/>
      <c r="V57" s="545"/>
    </row>
    <row r="58" spans="1:22" ht="64.5" customHeight="1" thickBot="1" thickTop="1">
      <c r="A58" s="730" t="s">
        <v>760</v>
      </c>
      <c r="B58" s="730"/>
      <c r="C58" s="730"/>
      <c r="D58" s="730"/>
      <c r="E58" s="730"/>
      <c r="F58" s="730"/>
      <c r="G58" s="730"/>
      <c r="H58" s="730"/>
      <c r="I58" s="730"/>
      <c r="J58" s="730"/>
      <c r="K58" s="730"/>
      <c r="L58" s="730"/>
      <c r="M58" s="730"/>
      <c r="N58" s="731"/>
      <c r="O58" s="732" t="s">
        <v>758</v>
      </c>
      <c r="P58" s="733"/>
      <c r="Q58" s="340"/>
      <c r="R58" s="734">
        <f>+(R40+R41+R42+R43+R44+R45+R48+R49+R50+R51+R56)/13</f>
        <v>0.49564102564102563</v>
      </c>
      <c r="S58" s="734"/>
      <c r="T58" s="337"/>
      <c r="U58" s="338"/>
      <c r="V58" s="339"/>
    </row>
    <row r="59" spans="1:22" ht="408.75" customHeight="1" thickTop="1">
      <c r="A59" s="546" t="s">
        <v>234</v>
      </c>
      <c r="B59" s="102">
        <v>1</v>
      </c>
      <c r="C59" s="549" t="s">
        <v>75</v>
      </c>
      <c r="D59" s="549" t="s">
        <v>39</v>
      </c>
      <c r="E59" s="103" t="s">
        <v>235</v>
      </c>
      <c r="F59" s="103"/>
      <c r="G59" s="103" t="s">
        <v>236</v>
      </c>
      <c r="H59" s="104" t="s">
        <v>237</v>
      </c>
      <c r="I59" s="104" t="s">
        <v>238</v>
      </c>
      <c r="J59" s="104" t="s">
        <v>239</v>
      </c>
      <c r="K59" s="105">
        <v>1</v>
      </c>
      <c r="L59" s="104" t="s">
        <v>16</v>
      </c>
      <c r="M59" s="104" t="s">
        <v>17</v>
      </c>
      <c r="N59" s="104" t="s">
        <v>18</v>
      </c>
      <c r="O59" s="106" t="s">
        <v>19</v>
      </c>
      <c r="P59" s="112" t="s">
        <v>106</v>
      </c>
      <c r="Q59" s="112" t="s">
        <v>106</v>
      </c>
      <c r="R59" s="113" t="s">
        <v>106</v>
      </c>
      <c r="S59" s="113" t="s">
        <v>106</v>
      </c>
      <c r="T59" s="417" t="s">
        <v>106</v>
      </c>
      <c r="U59" s="319" t="s">
        <v>240</v>
      </c>
      <c r="V59" s="417" t="s">
        <v>106</v>
      </c>
    </row>
    <row r="60" spans="1:22" ht="408.75" customHeight="1">
      <c r="A60" s="547"/>
      <c r="B60" s="107">
        <v>2</v>
      </c>
      <c r="C60" s="550"/>
      <c r="D60" s="550"/>
      <c r="E60" s="108" t="s">
        <v>241</v>
      </c>
      <c r="F60" s="108" t="s">
        <v>242</v>
      </c>
      <c r="G60" s="108" t="s">
        <v>242</v>
      </c>
      <c r="H60" s="109" t="s">
        <v>243</v>
      </c>
      <c r="I60" s="109" t="s">
        <v>244</v>
      </c>
      <c r="J60" s="109" t="s">
        <v>245</v>
      </c>
      <c r="K60" s="110">
        <v>1</v>
      </c>
      <c r="L60" s="109" t="s">
        <v>16</v>
      </c>
      <c r="M60" s="109" t="s">
        <v>17</v>
      </c>
      <c r="N60" s="109" t="s">
        <v>18</v>
      </c>
      <c r="O60" s="111" t="s">
        <v>19</v>
      </c>
      <c r="P60" s="112" t="s">
        <v>106</v>
      </c>
      <c r="Q60" s="112" t="s">
        <v>106</v>
      </c>
      <c r="R60" s="113" t="s">
        <v>106</v>
      </c>
      <c r="S60" s="113" t="s">
        <v>106</v>
      </c>
      <c r="T60" s="417" t="s">
        <v>106</v>
      </c>
      <c r="U60" s="320" t="s">
        <v>246</v>
      </c>
      <c r="V60" s="417" t="s">
        <v>106</v>
      </c>
    </row>
    <row r="61" spans="1:22" ht="408.75" customHeight="1">
      <c r="A61" s="547"/>
      <c r="B61" s="107">
        <v>3</v>
      </c>
      <c r="C61" s="550"/>
      <c r="D61" s="550"/>
      <c r="E61" s="108" t="s">
        <v>247</v>
      </c>
      <c r="F61" s="108" t="s">
        <v>248</v>
      </c>
      <c r="G61" s="108" t="s">
        <v>248</v>
      </c>
      <c r="H61" s="109" t="s">
        <v>243</v>
      </c>
      <c r="I61" s="109" t="s">
        <v>249</v>
      </c>
      <c r="J61" s="109" t="s">
        <v>250</v>
      </c>
      <c r="K61" s="110">
        <v>1</v>
      </c>
      <c r="L61" s="109" t="s">
        <v>16</v>
      </c>
      <c r="M61" s="109" t="s">
        <v>17</v>
      </c>
      <c r="N61" s="109" t="s">
        <v>18</v>
      </c>
      <c r="O61" s="111" t="s">
        <v>19</v>
      </c>
      <c r="P61" s="112">
        <v>2</v>
      </c>
      <c r="Q61" s="114">
        <v>6</v>
      </c>
      <c r="R61" s="113">
        <f aca="true" t="shared" si="6" ref="R61:R71">+P61/Q61</f>
        <v>0.3333333333333333</v>
      </c>
      <c r="S61" s="113">
        <f aca="true" t="shared" si="7" ref="S61:S71">+R61/K61</f>
        <v>0.3333333333333333</v>
      </c>
      <c r="T61" s="98" t="str">
        <f aca="true" t="shared" si="8" ref="T61:T71">IF(R61&gt;=95%,$O$12,IF(R61&gt;=70%,$N$12,IF(R61&gt;=50%,$M$12,IF(R61&lt;50%,$L$12,))))</f>
        <v>INSATISFACTORIO</v>
      </c>
      <c r="U61" s="320" t="s">
        <v>251</v>
      </c>
      <c r="V61" s="447" t="s">
        <v>956</v>
      </c>
    </row>
    <row r="62" spans="1:22" ht="408.75" customHeight="1">
      <c r="A62" s="547"/>
      <c r="B62" s="107">
        <v>4</v>
      </c>
      <c r="C62" s="550"/>
      <c r="D62" s="550"/>
      <c r="E62" s="108" t="s">
        <v>252</v>
      </c>
      <c r="F62" s="108" t="s">
        <v>253</v>
      </c>
      <c r="G62" s="108" t="s">
        <v>253</v>
      </c>
      <c r="H62" s="109" t="s">
        <v>243</v>
      </c>
      <c r="I62" s="109" t="s">
        <v>254</v>
      </c>
      <c r="J62" s="109" t="s">
        <v>255</v>
      </c>
      <c r="K62" s="110">
        <v>1</v>
      </c>
      <c r="L62" s="109" t="s">
        <v>16</v>
      </c>
      <c r="M62" s="109" t="s">
        <v>17</v>
      </c>
      <c r="N62" s="109" t="s">
        <v>18</v>
      </c>
      <c r="O62" s="111" t="s">
        <v>19</v>
      </c>
      <c r="P62" s="112">
        <v>6</v>
      </c>
      <c r="Q62" s="114">
        <v>6</v>
      </c>
      <c r="R62" s="113">
        <f t="shared" si="6"/>
        <v>1</v>
      </c>
      <c r="S62" s="113">
        <f t="shared" si="7"/>
        <v>1</v>
      </c>
      <c r="T62" s="417" t="str">
        <f t="shared" si="8"/>
        <v>SATISFACTORIO</v>
      </c>
      <c r="U62" s="320" t="s">
        <v>256</v>
      </c>
      <c r="V62" s="447" t="s">
        <v>957</v>
      </c>
    </row>
    <row r="63" spans="1:22" ht="408.75" customHeight="1">
      <c r="A63" s="547"/>
      <c r="B63" s="107">
        <v>5</v>
      </c>
      <c r="C63" s="550"/>
      <c r="D63" s="550"/>
      <c r="E63" s="108" t="s">
        <v>257</v>
      </c>
      <c r="F63" s="108" t="s">
        <v>258</v>
      </c>
      <c r="G63" s="108" t="s">
        <v>258</v>
      </c>
      <c r="H63" s="109" t="s">
        <v>243</v>
      </c>
      <c r="I63" s="109" t="s">
        <v>259</v>
      </c>
      <c r="J63" s="109" t="s">
        <v>260</v>
      </c>
      <c r="K63" s="110">
        <v>1</v>
      </c>
      <c r="L63" s="109" t="s">
        <v>16</v>
      </c>
      <c r="M63" s="109" t="s">
        <v>17</v>
      </c>
      <c r="N63" s="109" t="s">
        <v>18</v>
      </c>
      <c r="O63" s="111" t="s">
        <v>19</v>
      </c>
      <c r="P63" s="112">
        <v>12</v>
      </c>
      <c r="Q63" s="114">
        <v>12</v>
      </c>
      <c r="R63" s="113">
        <f t="shared" si="6"/>
        <v>1</v>
      </c>
      <c r="S63" s="113">
        <f t="shared" si="7"/>
        <v>1</v>
      </c>
      <c r="T63" s="417" t="str">
        <f t="shared" si="8"/>
        <v>SATISFACTORIO</v>
      </c>
      <c r="U63" s="321" t="s">
        <v>261</v>
      </c>
      <c r="V63" s="447" t="s">
        <v>958</v>
      </c>
    </row>
    <row r="64" spans="1:22" ht="408.75" customHeight="1">
      <c r="A64" s="547"/>
      <c r="B64" s="107">
        <v>6</v>
      </c>
      <c r="C64" s="550" t="s">
        <v>38</v>
      </c>
      <c r="D64" s="550" t="s">
        <v>262</v>
      </c>
      <c r="E64" s="108" t="s">
        <v>263</v>
      </c>
      <c r="F64" s="108" t="s">
        <v>264</v>
      </c>
      <c r="G64" s="108" t="s">
        <v>264</v>
      </c>
      <c r="H64" s="109" t="s">
        <v>243</v>
      </c>
      <c r="I64" s="109" t="s">
        <v>265</v>
      </c>
      <c r="J64" s="109" t="s">
        <v>266</v>
      </c>
      <c r="K64" s="110">
        <v>1</v>
      </c>
      <c r="L64" s="109" t="s">
        <v>16</v>
      </c>
      <c r="M64" s="109" t="s">
        <v>17</v>
      </c>
      <c r="N64" s="109" t="s">
        <v>18</v>
      </c>
      <c r="O64" s="111" t="s">
        <v>19</v>
      </c>
      <c r="P64" s="112">
        <f>8+4+39+6+31</f>
        <v>88</v>
      </c>
      <c r="Q64" s="114">
        <f>8+4+39+6+31</f>
        <v>88</v>
      </c>
      <c r="R64" s="113">
        <f t="shared" si="6"/>
        <v>1</v>
      </c>
      <c r="S64" s="113">
        <f t="shared" si="7"/>
        <v>1</v>
      </c>
      <c r="T64" s="417" t="str">
        <f t="shared" si="8"/>
        <v>SATISFACTORIO</v>
      </c>
      <c r="U64" s="321" t="s">
        <v>887</v>
      </c>
      <c r="V64" s="447" t="s">
        <v>959</v>
      </c>
    </row>
    <row r="65" spans="1:22" ht="408.75" customHeight="1">
      <c r="A65" s="547"/>
      <c r="B65" s="107">
        <f>+B64+1</f>
        <v>7</v>
      </c>
      <c r="C65" s="550"/>
      <c r="D65" s="550"/>
      <c r="E65" s="108" t="s">
        <v>30</v>
      </c>
      <c r="F65" s="108" t="s">
        <v>63</v>
      </c>
      <c r="G65" s="108" t="s">
        <v>63</v>
      </c>
      <c r="H65" s="109" t="s">
        <v>243</v>
      </c>
      <c r="I65" s="109" t="s">
        <v>86</v>
      </c>
      <c r="J65" s="109" t="s">
        <v>58</v>
      </c>
      <c r="K65" s="115">
        <v>1</v>
      </c>
      <c r="L65" s="109" t="s">
        <v>16</v>
      </c>
      <c r="M65" s="109" t="s">
        <v>17</v>
      </c>
      <c r="N65" s="109" t="s">
        <v>18</v>
      </c>
      <c r="O65" s="111" t="s">
        <v>19</v>
      </c>
      <c r="P65" s="112">
        <v>0.7</v>
      </c>
      <c r="Q65" s="114">
        <v>1</v>
      </c>
      <c r="R65" s="113">
        <f t="shared" si="6"/>
        <v>0.7</v>
      </c>
      <c r="S65" s="113">
        <f t="shared" si="7"/>
        <v>0.7</v>
      </c>
      <c r="T65" s="417" t="str">
        <f t="shared" si="8"/>
        <v>ACEPTABLE</v>
      </c>
      <c r="U65" s="321" t="s">
        <v>267</v>
      </c>
      <c r="V65" s="447" t="s">
        <v>960</v>
      </c>
    </row>
    <row r="66" spans="1:22" ht="408.75" customHeight="1">
      <c r="A66" s="547"/>
      <c r="B66" s="552">
        <v>8</v>
      </c>
      <c r="C66" s="550"/>
      <c r="D66" s="550"/>
      <c r="E66" s="556" t="s">
        <v>90</v>
      </c>
      <c r="F66" s="108" t="s">
        <v>93</v>
      </c>
      <c r="G66" s="108" t="s">
        <v>93</v>
      </c>
      <c r="H66" s="109" t="s">
        <v>237</v>
      </c>
      <c r="I66" s="116" t="s">
        <v>95</v>
      </c>
      <c r="J66" s="116" t="s">
        <v>71</v>
      </c>
      <c r="K66" s="115">
        <v>1</v>
      </c>
      <c r="L66" s="109" t="s">
        <v>16</v>
      </c>
      <c r="M66" s="109" t="s">
        <v>17</v>
      </c>
      <c r="N66" s="109" t="s">
        <v>18</v>
      </c>
      <c r="O66" s="111" t="s">
        <v>19</v>
      </c>
      <c r="P66" s="112">
        <v>3.4</v>
      </c>
      <c r="Q66" s="114">
        <v>4</v>
      </c>
      <c r="R66" s="113">
        <f t="shared" si="6"/>
        <v>0.85</v>
      </c>
      <c r="S66" s="113">
        <f t="shared" si="7"/>
        <v>0.85</v>
      </c>
      <c r="T66" s="417" t="str">
        <f t="shared" si="8"/>
        <v>ACEPTABLE</v>
      </c>
      <c r="U66" s="320" t="s">
        <v>268</v>
      </c>
      <c r="V66" s="447" t="s">
        <v>961</v>
      </c>
    </row>
    <row r="67" spans="1:22" ht="408.75" customHeight="1">
      <c r="A67" s="547"/>
      <c r="B67" s="553"/>
      <c r="C67" s="550"/>
      <c r="D67" s="550"/>
      <c r="E67" s="557"/>
      <c r="F67" s="117" t="s">
        <v>94</v>
      </c>
      <c r="G67" s="117" t="s">
        <v>94</v>
      </c>
      <c r="H67" s="109" t="s">
        <v>237</v>
      </c>
      <c r="I67" s="116" t="s">
        <v>96</v>
      </c>
      <c r="J67" s="116" t="s">
        <v>71</v>
      </c>
      <c r="K67" s="115">
        <v>1</v>
      </c>
      <c r="L67" s="109" t="s">
        <v>16</v>
      </c>
      <c r="M67" s="109" t="s">
        <v>17</v>
      </c>
      <c r="N67" s="109" t="s">
        <v>18</v>
      </c>
      <c r="O67" s="111" t="s">
        <v>19</v>
      </c>
      <c r="P67" s="112">
        <v>2.4</v>
      </c>
      <c r="Q67" s="114">
        <v>3</v>
      </c>
      <c r="R67" s="113">
        <f t="shared" si="6"/>
        <v>0.7999999999999999</v>
      </c>
      <c r="S67" s="113">
        <f t="shared" si="7"/>
        <v>0.7999999999999999</v>
      </c>
      <c r="T67" s="417" t="str">
        <f t="shared" si="8"/>
        <v>ACEPTABLE</v>
      </c>
      <c r="U67" s="320" t="s">
        <v>269</v>
      </c>
      <c r="V67" s="447" t="s">
        <v>962</v>
      </c>
    </row>
    <row r="68" spans="1:22" ht="408.75" customHeight="1">
      <c r="A68" s="547"/>
      <c r="B68" s="107">
        <v>9</v>
      </c>
      <c r="C68" s="550"/>
      <c r="D68" s="550"/>
      <c r="E68" s="108" t="s">
        <v>31</v>
      </c>
      <c r="F68" s="108" t="s">
        <v>61</v>
      </c>
      <c r="G68" s="108" t="s">
        <v>61</v>
      </c>
      <c r="H68" s="109" t="s">
        <v>243</v>
      </c>
      <c r="I68" s="109" t="s">
        <v>32</v>
      </c>
      <c r="J68" s="109" t="s">
        <v>84</v>
      </c>
      <c r="K68" s="115">
        <v>1</v>
      </c>
      <c r="L68" s="109" t="s">
        <v>16</v>
      </c>
      <c r="M68" s="109" t="s">
        <v>17</v>
      </c>
      <c r="N68" s="109" t="s">
        <v>18</v>
      </c>
      <c r="O68" s="111" t="s">
        <v>19</v>
      </c>
      <c r="P68" s="112">
        <v>4</v>
      </c>
      <c r="Q68" s="114">
        <v>4</v>
      </c>
      <c r="R68" s="113">
        <f t="shared" si="6"/>
        <v>1</v>
      </c>
      <c r="S68" s="113">
        <f t="shared" si="7"/>
        <v>1</v>
      </c>
      <c r="T68" s="417" t="str">
        <f t="shared" si="8"/>
        <v>SATISFACTORIO</v>
      </c>
      <c r="U68" s="321" t="s">
        <v>270</v>
      </c>
      <c r="V68" s="447" t="s">
        <v>963</v>
      </c>
    </row>
    <row r="69" spans="1:22" ht="408.75" customHeight="1">
      <c r="A69" s="547"/>
      <c r="B69" s="107">
        <v>10</v>
      </c>
      <c r="C69" s="109" t="s">
        <v>91</v>
      </c>
      <c r="D69" s="550"/>
      <c r="E69" s="108" t="s">
        <v>271</v>
      </c>
      <c r="F69" s="445" t="s">
        <v>106</v>
      </c>
      <c r="G69" s="108" t="s">
        <v>272</v>
      </c>
      <c r="H69" s="109" t="s">
        <v>273</v>
      </c>
      <c r="I69" s="109" t="s">
        <v>274</v>
      </c>
      <c r="J69" s="109" t="s">
        <v>275</v>
      </c>
      <c r="K69" s="110">
        <v>1</v>
      </c>
      <c r="L69" s="109" t="s">
        <v>16</v>
      </c>
      <c r="M69" s="109" t="s">
        <v>17</v>
      </c>
      <c r="N69" s="109" t="s">
        <v>18</v>
      </c>
      <c r="O69" s="111" t="s">
        <v>19</v>
      </c>
      <c r="P69" s="112" t="s">
        <v>106</v>
      </c>
      <c r="Q69" s="112" t="s">
        <v>106</v>
      </c>
      <c r="R69" s="113" t="s">
        <v>106</v>
      </c>
      <c r="S69" s="113" t="s">
        <v>106</v>
      </c>
      <c r="T69" s="417" t="s">
        <v>106</v>
      </c>
      <c r="U69" s="322" t="s">
        <v>276</v>
      </c>
      <c r="V69" s="417" t="s">
        <v>106</v>
      </c>
    </row>
    <row r="70" spans="1:22" ht="408.75" customHeight="1">
      <c r="A70" s="547"/>
      <c r="B70" s="107">
        <v>11</v>
      </c>
      <c r="C70" s="109" t="s">
        <v>277</v>
      </c>
      <c r="D70" s="550"/>
      <c r="E70" s="108" t="s">
        <v>73</v>
      </c>
      <c r="F70" s="108" t="s">
        <v>82</v>
      </c>
      <c r="G70" s="108" t="s">
        <v>82</v>
      </c>
      <c r="H70" s="109" t="s">
        <v>278</v>
      </c>
      <c r="I70" s="109" t="s">
        <v>68</v>
      </c>
      <c r="J70" s="109" t="s">
        <v>279</v>
      </c>
      <c r="K70" s="115">
        <v>1</v>
      </c>
      <c r="L70" s="109" t="s">
        <v>16</v>
      </c>
      <c r="M70" s="109" t="s">
        <v>17</v>
      </c>
      <c r="N70" s="109" t="s">
        <v>18</v>
      </c>
      <c r="O70" s="111" t="s">
        <v>19</v>
      </c>
      <c r="P70" s="112" t="s">
        <v>106</v>
      </c>
      <c r="Q70" s="112" t="s">
        <v>106</v>
      </c>
      <c r="R70" s="113" t="s">
        <v>106</v>
      </c>
      <c r="S70" s="113" t="s">
        <v>106</v>
      </c>
      <c r="T70" s="417" t="s">
        <v>106</v>
      </c>
      <c r="U70" s="322" t="s">
        <v>280</v>
      </c>
      <c r="V70" s="417" t="s">
        <v>888</v>
      </c>
    </row>
    <row r="71" spans="1:22" ht="408.75" customHeight="1">
      <c r="A71" s="547"/>
      <c r="B71" s="107">
        <v>12</v>
      </c>
      <c r="C71" s="550" t="s">
        <v>38</v>
      </c>
      <c r="D71" s="550"/>
      <c r="E71" s="558" t="s">
        <v>33</v>
      </c>
      <c r="F71" s="108" t="s">
        <v>155</v>
      </c>
      <c r="G71" s="108" t="s">
        <v>59</v>
      </c>
      <c r="H71" s="109" t="s">
        <v>281</v>
      </c>
      <c r="I71" s="550" t="s">
        <v>34</v>
      </c>
      <c r="J71" s="109" t="s">
        <v>35</v>
      </c>
      <c r="K71" s="115">
        <v>1</v>
      </c>
      <c r="L71" s="109" t="s">
        <v>16</v>
      </c>
      <c r="M71" s="109" t="s">
        <v>17</v>
      </c>
      <c r="N71" s="109" t="s">
        <v>18</v>
      </c>
      <c r="O71" s="111" t="s">
        <v>19</v>
      </c>
      <c r="P71" s="112">
        <v>1</v>
      </c>
      <c r="Q71" s="114">
        <v>1</v>
      </c>
      <c r="R71" s="113">
        <f t="shared" si="6"/>
        <v>1</v>
      </c>
      <c r="S71" s="113">
        <f t="shared" si="7"/>
        <v>1</v>
      </c>
      <c r="T71" s="417" t="str">
        <f t="shared" si="8"/>
        <v>SATISFACTORIO</v>
      </c>
      <c r="U71" s="321" t="s">
        <v>282</v>
      </c>
      <c r="V71" s="447" t="s">
        <v>964</v>
      </c>
    </row>
    <row r="72" spans="1:22" ht="408.75" customHeight="1" thickBot="1">
      <c r="A72" s="547"/>
      <c r="B72" s="107">
        <v>13</v>
      </c>
      <c r="C72" s="550"/>
      <c r="D72" s="550"/>
      <c r="E72" s="558"/>
      <c r="F72" s="108" t="s">
        <v>160</v>
      </c>
      <c r="G72" s="108" t="s">
        <v>160</v>
      </c>
      <c r="H72" s="109" t="s">
        <v>281</v>
      </c>
      <c r="I72" s="550"/>
      <c r="J72" s="109" t="s">
        <v>36</v>
      </c>
      <c r="K72" s="115">
        <v>1</v>
      </c>
      <c r="L72" s="109" t="s">
        <v>16</v>
      </c>
      <c r="M72" s="109" t="s">
        <v>17</v>
      </c>
      <c r="N72" s="109" t="s">
        <v>18</v>
      </c>
      <c r="O72" s="111" t="s">
        <v>19</v>
      </c>
      <c r="P72" s="112" t="s">
        <v>106</v>
      </c>
      <c r="Q72" s="112" t="s">
        <v>106</v>
      </c>
      <c r="R72" s="113" t="s">
        <v>106</v>
      </c>
      <c r="S72" s="113" t="s">
        <v>106</v>
      </c>
      <c r="T72" s="417" t="s">
        <v>106</v>
      </c>
      <c r="U72" s="323" t="s">
        <v>283</v>
      </c>
      <c r="V72" s="417" t="s">
        <v>106</v>
      </c>
    </row>
    <row r="73" spans="1:22" ht="408.75" customHeight="1" thickBot="1" thickTop="1">
      <c r="A73" s="548"/>
      <c r="B73" s="119">
        <v>14</v>
      </c>
      <c r="C73" s="551"/>
      <c r="D73" s="551"/>
      <c r="E73" s="559"/>
      <c r="F73" s="120" t="s">
        <v>218</v>
      </c>
      <c r="G73" s="120" t="s">
        <v>218</v>
      </c>
      <c r="H73" s="121" t="s">
        <v>281</v>
      </c>
      <c r="I73" s="551"/>
      <c r="J73" s="121" t="s">
        <v>37</v>
      </c>
      <c r="K73" s="122">
        <v>1</v>
      </c>
      <c r="L73" s="121" t="s">
        <v>16</v>
      </c>
      <c r="M73" s="121" t="s">
        <v>17</v>
      </c>
      <c r="N73" s="121" t="s">
        <v>18</v>
      </c>
      <c r="O73" s="123" t="s">
        <v>19</v>
      </c>
      <c r="P73" s="112" t="s">
        <v>106</v>
      </c>
      <c r="Q73" s="112" t="s">
        <v>106</v>
      </c>
      <c r="R73" s="118" t="s">
        <v>106</v>
      </c>
      <c r="S73" s="118" t="s">
        <v>106</v>
      </c>
      <c r="T73" s="418" t="s">
        <v>106</v>
      </c>
      <c r="U73" s="323" t="s">
        <v>284</v>
      </c>
      <c r="V73" s="417" t="s">
        <v>106</v>
      </c>
    </row>
    <row r="74" spans="1:22" ht="96" customHeight="1" thickBot="1" thickTop="1">
      <c r="A74" s="342"/>
      <c r="B74" s="735" t="s">
        <v>761</v>
      </c>
      <c r="C74" s="735"/>
      <c r="D74" s="735"/>
      <c r="E74" s="735"/>
      <c r="F74" s="735"/>
      <c r="G74" s="735"/>
      <c r="H74" s="735"/>
      <c r="I74" s="735"/>
      <c r="J74" s="735"/>
      <c r="K74" s="735"/>
      <c r="L74" s="735"/>
      <c r="M74" s="735"/>
      <c r="N74" s="735"/>
      <c r="O74" s="736"/>
      <c r="P74" s="737" t="s">
        <v>758</v>
      </c>
      <c r="Q74" s="738"/>
      <c r="R74" s="343"/>
      <c r="S74" s="739">
        <f>(R61+R62+R63+R64+R65+R66+R67+R68+R71)/9</f>
        <v>0.8537037037037036</v>
      </c>
      <c r="T74" s="739"/>
      <c r="U74" s="341"/>
      <c r="V74" s="324"/>
    </row>
    <row r="75" spans="1:22" ht="408.75" customHeight="1" thickTop="1">
      <c r="A75" s="560" t="s">
        <v>285</v>
      </c>
      <c r="B75" s="124">
        <v>1</v>
      </c>
      <c r="C75" s="563" t="s">
        <v>38</v>
      </c>
      <c r="D75" s="564" t="s">
        <v>27</v>
      </c>
      <c r="E75" s="125" t="s">
        <v>286</v>
      </c>
      <c r="F75" s="125" t="s">
        <v>287</v>
      </c>
      <c r="G75" s="125" t="s">
        <v>287</v>
      </c>
      <c r="H75" s="126" t="s">
        <v>288</v>
      </c>
      <c r="I75" s="126" t="s">
        <v>289</v>
      </c>
      <c r="J75" s="126" t="s">
        <v>290</v>
      </c>
      <c r="K75" s="127">
        <v>1</v>
      </c>
      <c r="L75" s="126" t="s">
        <v>16</v>
      </c>
      <c r="M75" s="126" t="s">
        <v>17</v>
      </c>
      <c r="N75" s="126" t="s">
        <v>18</v>
      </c>
      <c r="O75" s="128" t="s">
        <v>19</v>
      </c>
      <c r="P75" s="129">
        <v>78</v>
      </c>
      <c r="Q75" s="130">
        <v>78</v>
      </c>
      <c r="R75" s="131">
        <f>+P75/Q75</f>
        <v>1</v>
      </c>
      <c r="S75" s="131">
        <f>+R75/K75</f>
        <v>1</v>
      </c>
      <c r="T75" s="419" t="str">
        <f>IF(R75&gt;=95%,$O$12,IF(R75&gt;=70%,$N$12,IF(R75&gt;=50%,$M$12,IF(R75&lt;50%,$L$12,))))</f>
        <v>SATISFACTORIO</v>
      </c>
      <c r="U75" s="131" t="s">
        <v>291</v>
      </c>
      <c r="V75" s="96" t="s">
        <v>974</v>
      </c>
    </row>
    <row r="76" spans="1:22" ht="408.75" customHeight="1">
      <c r="A76" s="561"/>
      <c r="B76" s="132">
        <v>2</v>
      </c>
      <c r="C76" s="535"/>
      <c r="D76" s="565"/>
      <c r="E76" s="13" t="s">
        <v>292</v>
      </c>
      <c r="F76" s="13" t="s">
        <v>293</v>
      </c>
      <c r="G76" s="13" t="s">
        <v>294</v>
      </c>
      <c r="H76" s="91" t="s">
        <v>295</v>
      </c>
      <c r="I76" s="91" t="s">
        <v>296</v>
      </c>
      <c r="J76" s="91" t="s">
        <v>297</v>
      </c>
      <c r="K76" s="92">
        <v>1</v>
      </c>
      <c r="L76" s="91" t="s">
        <v>16</v>
      </c>
      <c r="M76" s="91" t="s">
        <v>17</v>
      </c>
      <c r="N76" s="91" t="s">
        <v>18</v>
      </c>
      <c r="O76" s="133" t="s">
        <v>19</v>
      </c>
      <c r="P76" s="134">
        <v>6</v>
      </c>
      <c r="Q76" s="93">
        <v>6</v>
      </c>
      <c r="R76" s="94">
        <f aca="true" t="shared" si="9" ref="R76:R86">+P76/Q76</f>
        <v>1</v>
      </c>
      <c r="S76" s="94">
        <f aca="true" t="shared" si="10" ref="S76:S86">+R76/K76</f>
        <v>1</v>
      </c>
      <c r="T76" s="101" t="str">
        <f aca="true" t="shared" si="11" ref="T76:T86">IF(R76&gt;=95%,$O$12,IF(R76&gt;=70%,$N$12,IF(R76&gt;=50%,$M$12,IF(R76&lt;50%,$L$12,))))</f>
        <v>SATISFACTORIO</v>
      </c>
      <c r="U76" s="100" t="s">
        <v>298</v>
      </c>
      <c r="V76" s="96" t="s">
        <v>973</v>
      </c>
    </row>
    <row r="77" spans="1:22" ht="408.75" customHeight="1">
      <c r="A77" s="561"/>
      <c r="B77" s="132">
        <v>3</v>
      </c>
      <c r="C77" s="535"/>
      <c r="D77" s="565"/>
      <c r="E77" s="13" t="s">
        <v>299</v>
      </c>
      <c r="F77" s="13"/>
      <c r="G77" s="13" t="s">
        <v>300</v>
      </c>
      <c r="H77" s="91" t="s">
        <v>301</v>
      </c>
      <c r="I77" s="91" t="s">
        <v>302</v>
      </c>
      <c r="J77" s="91" t="s">
        <v>303</v>
      </c>
      <c r="K77" s="92">
        <v>1</v>
      </c>
      <c r="L77" s="91" t="s">
        <v>16</v>
      </c>
      <c r="M77" s="91" t="s">
        <v>17</v>
      </c>
      <c r="N77" s="91" t="s">
        <v>18</v>
      </c>
      <c r="O77" s="133" t="s">
        <v>19</v>
      </c>
      <c r="P77" s="467" t="s">
        <v>106</v>
      </c>
      <c r="Q77" s="467" t="s">
        <v>106</v>
      </c>
      <c r="R77" s="467" t="s">
        <v>106</v>
      </c>
      <c r="S77" s="467" t="s">
        <v>106</v>
      </c>
      <c r="T77" s="467" t="s">
        <v>106</v>
      </c>
      <c r="U77" s="467" t="s">
        <v>304</v>
      </c>
      <c r="V77" s="467" t="s">
        <v>106</v>
      </c>
    </row>
    <row r="78" spans="1:22" ht="408.75" customHeight="1">
      <c r="A78" s="561"/>
      <c r="B78" s="567">
        <v>4</v>
      </c>
      <c r="C78" s="535"/>
      <c r="D78" s="565"/>
      <c r="E78" s="569" t="s">
        <v>90</v>
      </c>
      <c r="F78" s="2" t="s">
        <v>93</v>
      </c>
      <c r="G78" s="2" t="s">
        <v>93</v>
      </c>
      <c r="H78" s="1" t="s">
        <v>83</v>
      </c>
      <c r="I78" s="1" t="s">
        <v>95</v>
      </c>
      <c r="J78" s="1" t="s">
        <v>71</v>
      </c>
      <c r="K78" s="92">
        <v>1</v>
      </c>
      <c r="L78" s="91" t="s">
        <v>16</v>
      </c>
      <c r="M78" s="91" t="s">
        <v>17</v>
      </c>
      <c r="N78" s="91" t="s">
        <v>18</v>
      </c>
      <c r="O78" s="133" t="s">
        <v>19</v>
      </c>
      <c r="P78" s="134">
        <v>7.1</v>
      </c>
      <c r="Q78" s="93">
        <v>9</v>
      </c>
      <c r="R78" s="94">
        <f t="shared" si="9"/>
        <v>0.7888888888888889</v>
      </c>
      <c r="S78" s="94">
        <f t="shared" si="10"/>
        <v>0.7888888888888889</v>
      </c>
      <c r="T78" s="101" t="str">
        <f t="shared" si="11"/>
        <v>ACEPTABLE</v>
      </c>
      <c r="U78" s="100" t="s">
        <v>305</v>
      </c>
      <c r="V78" s="96" t="s">
        <v>895</v>
      </c>
    </row>
    <row r="79" spans="1:22" ht="408.75" customHeight="1">
      <c r="A79" s="561"/>
      <c r="B79" s="568"/>
      <c r="C79" s="535"/>
      <c r="D79" s="565"/>
      <c r="E79" s="566"/>
      <c r="F79" s="2" t="s">
        <v>94</v>
      </c>
      <c r="G79" s="2" t="s">
        <v>94</v>
      </c>
      <c r="H79" s="1" t="s">
        <v>83</v>
      </c>
      <c r="I79" s="1" t="s">
        <v>96</v>
      </c>
      <c r="J79" s="1" t="s">
        <v>71</v>
      </c>
      <c r="K79" s="92">
        <v>1</v>
      </c>
      <c r="L79" s="91" t="s">
        <v>16</v>
      </c>
      <c r="M79" s="91" t="s">
        <v>17</v>
      </c>
      <c r="N79" s="91" t="s">
        <v>18</v>
      </c>
      <c r="O79" s="133" t="s">
        <v>19</v>
      </c>
      <c r="P79" s="134">
        <v>2</v>
      </c>
      <c r="Q79" s="93">
        <v>2</v>
      </c>
      <c r="R79" s="94">
        <f t="shared" si="9"/>
        <v>1</v>
      </c>
      <c r="S79" s="94">
        <f t="shared" si="10"/>
        <v>1</v>
      </c>
      <c r="T79" s="101" t="str">
        <f t="shared" si="11"/>
        <v>SATISFACTORIO</v>
      </c>
      <c r="U79" s="100" t="s">
        <v>306</v>
      </c>
      <c r="V79" s="96" t="s">
        <v>894</v>
      </c>
    </row>
    <row r="80" spans="1:22" ht="408.75" customHeight="1">
      <c r="A80" s="561"/>
      <c r="B80" s="132">
        <v>5</v>
      </c>
      <c r="C80" s="535"/>
      <c r="D80" s="565"/>
      <c r="E80" s="13" t="s">
        <v>307</v>
      </c>
      <c r="F80" s="2" t="s">
        <v>308</v>
      </c>
      <c r="G80" s="2" t="s">
        <v>308</v>
      </c>
      <c r="H80" s="1" t="s">
        <v>309</v>
      </c>
      <c r="I80" s="1" t="s">
        <v>310</v>
      </c>
      <c r="J80" s="1" t="s">
        <v>311</v>
      </c>
      <c r="K80" s="92">
        <v>1</v>
      </c>
      <c r="L80" s="91" t="s">
        <v>16</v>
      </c>
      <c r="M80" s="91" t="s">
        <v>17</v>
      </c>
      <c r="N80" s="91" t="s">
        <v>18</v>
      </c>
      <c r="O80" s="133" t="s">
        <v>19</v>
      </c>
      <c r="P80" s="134">
        <v>226</v>
      </c>
      <c r="Q80" s="134">
        <v>226</v>
      </c>
      <c r="R80" s="94">
        <f t="shared" si="9"/>
        <v>1</v>
      </c>
      <c r="S80" s="94">
        <f t="shared" si="10"/>
        <v>1</v>
      </c>
      <c r="T80" s="101" t="str">
        <f t="shared" si="11"/>
        <v>SATISFACTORIO</v>
      </c>
      <c r="U80" s="100" t="s">
        <v>312</v>
      </c>
      <c r="V80" s="96" t="s">
        <v>1001</v>
      </c>
    </row>
    <row r="81" spans="1:22" ht="408.75" customHeight="1">
      <c r="A81" s="561"/>
      <c r="B81" s="132">
        <v>6</v>
      </c>
      <c r="C81" s="535"/>
      <c r="D81" s="565"/>
      <c r="E81" s="13" t="s">
        <v>30</v>
      </c>
      <c r="F81" s="13" t="s">
        <v>63</v>
      </c>
      <c r="G81" s="13" t="s">
        <v>63</v>
      </c>
      <c r="H81" s="91" t="s">
        <v>313</v>
      </c>
      <c r="I81" s="91" t="s">
        <v>86</v>
      </c>
      <c r="J81" s="91" t="s">
        <v>58</v>
      </c>
      <c r="K81" s="92">
        <v>1</v>
      </c>
      <c r="L81" s="91" t="s">
        <v>16</v>
      </c>
      <c r="M81" s="91" t="s">
        <v>17</v>
      </c>
      <c r="N81" s="91" t="s">
        <v>18</v>
      </c>
      <c r="O81" s="133" t="s">
        <v>19</v>
      </c>
      <c r="P81" s="134">
        <v>3</v>
      </c>
      <c r="Q81" s="93">
        <v>3</v>
      </c>
      <c r="R81" s="94">
        <f t="shared" si="9"/>
        <v>1</v>
      </c>
      <c r="S81" s="94">
        <f t="shared" si="10"/>
        <v>1</v>
      </c>
      <c r="T81" s="101" t="str">
        <f t="shared" si="11"/>
        <v>SATISFACTORIO</v>
      </c>
      <c r="U81" s="100" t="s">
        <v>314</v>
      </c>
      <c r="V81" s="96" t="s">
        <v>893</v>
      </c>
    </row>
    <row r="82" spans="1:22" ht="408.75" customHeight="1">
      <c r="A82" s="561"/>
      <c r="B82" s="132">
        <v>7</v>
      </c>
      <c r="C82" s="535"/>
      <c r="D82" s="566"/>
      <c r="E82" s="13" t="s">
        <v>31</v>
      </c>
      <c r="F82" s="13" t="s">
        <v>61</v>
      </c>
      <c r="G82" s="13" t="s">
        <v>61</v>
      </c>
      <c r="H82" s="91" t="s">
        <v>313</v>
      </c>
      <c r="I82" s="91" t="s">
        <v>32</v>
      </c>
      <c r="J82" s="91" t="s">
        <v>84</v>
      </c>
      <c r="K82" s="92">
        <v>1</v>
      </c>
      <c r="L82" s="91" t="s">
        <v>16</v>
      </c>
      <c r="M82" s="91" t="s">
        <v>17</v>
      </c>
      <c r="N82" s="91" t="s">
        <v>18</v>
      </c>
      <c r="O82" s="133" t="s">
        <v>19</v>
      </c>
      <c r="P82" s="134">
        <v>7</v>
      </c>
      <c r="Q82" s="93">
        <v>7</v>
      </c>
      <c r="R82" s="94">
        <f t="shared" si="9"/>
        <v>1</v>
      </c>
      <c r="S82" s="94">
        <f t="shared" si="10"/>
        <v>1</v>
      </c>
      <c r="T82" s="101" t="str">
        <f t="shared" si="11"/>
        <v>SATISFACTORIO</v>
      </c>
      <c r="U82" s="100" t="s">
        <v>315</v>
      </c>
      <c r="V82" s="96" t="s">
        <v>889</v>
      </c>
    </row>
    <row r="83" spans="1:22" ht="408.75" customHeight="1">
      <c r="A83" s="561"/>
      <c r="B83" s="132">
        <v>8</v>
      </c>
      <c r="C83" s="535"/>
      <c r="D83" s="535" t="s">
        <v>215</v>
      </c>
      <c r="E83" s="538" t="s">
        <v>33</v>
      </c>
      <c r="F83" s="13" t="s">
        <v>62</v>
      </c>
      <c r="G83" s="13" t="s">
        <v>59</v>
      </c>
      <c r="H83" s="91" t="s">
        <v>316</v>
      </c>
      <c r="I83" s="535" t="s">
        <v>34</v>
      </c>
      <c r="J83" s="91" t="s">
        <v>35</v>
      </c>
      <c r="K83" s="92">
        <v>1</v>
      </c>
      <c r="L83" s="91" t="s">
        <v>16</v>
      </c>
      <c r="M83" s="91" t="s">
        <v>17</v>
      </c>
      <c r="N83" s="91" t="s">
        <v>18</v>
      </c>
      <c r="O83" s="133" t="s">
        <v>19</v>
      </c>
      <c r="P83" s="134">
        <v>2</v>
      </c>
      <c r="Q83" s="93">
        <v>2</v>
      </c>
      <c r="R83" s="94">
        <f t="shared" si="9"/>
        <v>1</v>
      </c>
      <c r="S83" s="94">
        <f t="shared" si="10"/>
        <v>1</v>
      </c>
      <c r="T83" s="101" t="str">
        <f t="shared" si="11"/>
        <v>SATISFACTORIO</v>
      </c>
      <c r="U83" s="100" t="s">
        <v>317</v>
      </c>
      <c r="V83" s="96" t="s">
        <v>890</v>
      </c>
    </row>
    <row r="84" spans="1:22" ht="408.75" customHeight="1">
      <c r="A84" s="561"/>
      <c r="B84" s="132">
        <v>9</v>
      </c>
      <c r="C84" s="535"/>
      <c r="D84" s="535"/>
      <c r="E84" s="538"/>
      <c r="F84" s="13" t="s">
        <v>65</v>
      </c>
      <c r="G84" s="13" t="s">
        <v>66</v>
      </c>
      <c r="H84" s="91" t="s">
        <v>316</v>
      </c>
      <c r="I84" s="535"/>
      <c r="J84" s="91" t="s">
        <v>318</v>
      </c>
      <c r="K84" s="92">
        <v>1</v>
      </c>
      <c r="L84" s="91" t="s">
        <v>16</v>
      </c>
      <c r="M84" s="91" t="s">
        <v>17</v>
      </c>
      <c r="N84" s="91" t="s">
        <v>18</v>
      </c>
      <c r="O84" s="133" t="s">
        <v>19</v>
      </c>
      <c r="P84" s="134">
        <v>2</v>
      </c>
      <c r="Q84" s="93">
        <v>2</v>
      </c>
      <c r="R84" s="94">
        <f t="shared" si="9"/>
        <v>1</v>
      </c>
      <c r="S84" s="94">
        <f t="shared" si="10"/>
        <v>1</v>
      </c>
      <c r="T84" s="101" t="str">
        <f t="shared" si="11"/>
        <v>SATISFACTORIO</v>
      </c>
      <c r="U84" s="100" t="s">
        <v>319</v>
      </c>
      <c r="V84" s="96" t="s">
        <v>891</v>
      </c>
    </row>
    <row r="85" spans="1:22" ht="408.75" customHeight="1">
      <c r="A85" s="561"/>
      <c r="B85" s="132">
        <v>10</v>
      </c>
      <c r="C85" s="535"/>
      <c r="D85" s="535"/>
      <c r="E85" s="538"/>
      <c r="F85" s="13" t="s">
        <v>67</v>
      </c>
      <c r="G85" s="13" t="s">
        <v>320</v>
      </c>
      <c r="H85" s="91" t="s">
        <v>316</v>
      </c>
      <c r="I85" s="535"/>
      <c r="J85" s="91" t="s">
        <v>321</v>
      </c>
      <c r="K85" s="92">
        <v>1</v>
      </c>
      <c r="L85" s="91" t="s">
        <v>16</v>
      </c>
      <c r="M85" s="91" t="s">
        <v>17</v>
      </c>
      <c r="N85" s="91" t="s">
        <v>18</v>
      </c>
      <c r="O85" s="133" t="s">
        <v>19</v>
      </c>
      <c r="P85" s="444" t="s">
        <v>106</v>
      </c>
      <c r="Q85" s="444" t="s">
        <v>106</v>
      </c>
      <c r="R85" s="444" t="s">
        <v>106</v>
      </c>
      <c r="S85" s="444" t="s">
        <v>106</v>
      </c>
      <c r="T85" s="101" t="s">
        <v>106</v>
      </c>
      <c r="U85" s="100" t="s">
        <v>106</v>
      </c>
      <c r="V85" s="443" t="s">
        <v>106</v>
      </c>
    </row>
    <row r="86" spans="1:22" ht="408.75" customHeight="1">
      <c r="A86" s="561"/>
      <c r="B86" s="132">
        <v>11</v>
      </c>
      <c r="C86" s="91" t="s">
        <v>277</v>
      </c>
      <c r="D86" s="91" t="s">
        <v>39</v>
      </c>
      <c r="E86" s="13" t="s">
        <v>73</v>
      </c>
      <c r="F86" s="13" t="s">
        <v>82</v>
      </c>
      <c r="G86" s="13" t="s">
        <v>82</v>
      </c>
      <c r="H86" s="91" t="s">
        <v>273</v>
      </c>
      <c r="I86" s="91" t="s">
        <v>68</v>
      </c>
      <c r="J86" s="91" t="s">
        <v>279</v>
      </c>
      <c r="K86" s="92">
        <v>1</v>
      </c>
      <c r="L86" s="91" t="s">
        <v>16</v>
      </c>
      <c r="M86" s="91" t="s">
        <v>17</v>
      </c>
      <c r="N86" s="91" t="s">
        <v>18</v>
      </c>
      <c r="O86" s="133" t="s">
        <v>19</v>
      </c>
      <c r="P86" s="134">
        <v>6</v>
      </c>
      <c r="Q86" s="93">
        <v>6</v>
      </c>
      <c r="R86" s="94">
        <f t="shared" si="9"/>
        <v>1</v>
      </c>
      <c r="S86" s="94">
        <f t="shared" si="10"/>
        <v>1</v>
      </c>
      <c r="T86" s="101" t="str">
        <f t="shared" si="11"/>
        <v>SATISFACTORIO</v>
      </c>
      <c r="U86" s="100" t="s">
        <v>322</v>
      </c>
      <c r="V86" s="96" t="s">
        <v>892</v>
      </c>
    </row>
    <row r="87" spans="1:22" ht="408.75" customHeight="1" thickBot="1">
      <c r="A87" s="562"/>
      <c r="B87" s="135">
        <v>12</v>
      </c>
      <c r="C87" s="136" t="s">
        <v>91</v>
      </c>
      <c r="D87" s="136" t="s">
        <v>27</v>
      </c>
      <c r="E87" s="137" t="s">
        <v>323</v>
      </c>
      <c r="F87" s="137" t="s">
        <v>324</v>
      </c>
      <c r="G87" s="137" t="s">
        <v>325</v>
      </c>
      <c r="H87" s="136" t="s">
        <v>326</v>
      </c>
      <c r="I87" s="136" t="s">
        <v>29</v>
      </c>
      <c r="J87" s="136" t="s">
        <v>28</v>
      </c>
      <c r="K87" s="138">
        <v>1</v>
      </c>
      <c r="L87" s="136" t="s">
        <v>16</v>
      </c>
      <c r="M87" s="136" t="s">
        <v>17</v>
      </c>
      <c r="N87" s="136" t="s">
        <v>18</v>
      </c>
      <c r="O87" s="139" t="s">
        <v>19</v>
      </c>
      <c r="P87" s="469" t="s">
        <v>106</v>
      </c>
      <c r="Q87" s="469" t="s">
        <v>106</v>
      </c>
      <c r="R87" s="469" t="s">
        <v>106</v>
      </c>
      <c r="S87" s="469" t="s">
        <v>106</v>
      </c>
      <c r="T87" s="469" t="s">
        <v>106</v>
      </c>
      <c r="U87" s="140" t="s">
        <v>327</v>
      </c>
      <c r="V87" s="96" t="s">
        <v>976</v>
      </c>
    </row>
    <row r="88" spans="1:22" ht="80.25" customHeight="1" thickBot="1" thickTop="1">
      <c r="A88" s="344"/>
      <c r="B88" s="345"/>
      <c r="C88" s="730" t="s">
        <v>762</v>
      </c>
      <c r="D88" s="730"/>
      <c r="E88" s="730"/>
      <c r="F88" s="730"/>
      <c r="G88" s="730"/>
      <c r="H88" s="730"/>
      <c r="I88" s="730"/>
      <c r="J88" s="730"/>
      <c r="K88" s="730"/>
      <c r="L88" s="730"/>
      <c r="M88" s="730"/>
      <c r="N88" s="730"/>
      <c r="O88" s="730"/>
      <c r="P88" s="740"/>
      <c r="Q88" s="741" t="s">
        <v>758</v>
      </c>
      <c r="R88" s="742"/>
      <c r="S88" s="470"/>
      <c r="T88" s="471">
        <f>(R75+R76+R78+R79+R80+R81+R82+R83+R84+R86)/10</f>
        <v>0.9788888888888888</v>
      </c>
      <c r="U88" s="346"/>
      <c r="V88" s="318"/>
    </row>
    <row r="89" spans="1:22" ht="408.75" customHeight="1" thickTop="1">
      <c r="A89" s="570" t="s">
        <v>328</v>
      </c>
      <c r="B89" s="141">
        <v>1</v>
      </c>
      <c r="C89" s="573" t="s">
        <v>38</v>
      </c>
      <c r="D89" s="573" t="s">
        <v>27</v>
      </c>
      <c r="E89" s="142" t="s">
        <v>329</v>
      </c>
      <c r="F89" s="142" t="s">
        <v>330</v>
      </c>
      <c r="G89" s="142" t="s">
        <v>331</v>
      </c>
      <c r="H89" s="143" t="s">
        <v>332</v>
      </c>
      <c r="I89" s="143" t="s">
        <v>333</v>
      </c>
      <c r="J89" s="143" t="s">
        <v>334</v>
      </c>
      <c r="K89" s="144">
        <v>1</v>
      </c>
      <c r="L89" s="143" t="s">
        <v>16</v>
      </c>
      <c r="M89" s="143" t="s">
        <v>17</v>
      </c>
      <c r="N89" s="143" t="s">
        <v>18</v>
      </c>
      <c r="O89" s="145" t="s">
        <v>19</v>
      </c>
      <c r="P89" s="146">
        <v>1</v>
      </c>
      <c r="Q89" s="147">
        <v>1</v>
      </c>
      <c r="R89" s="148">
        <f>+P89/Q89</f>
        <v>1</v>
      </c>
      <c r="S89" s="148">
        <f>+R89/K89</f>
        <v>1</v>
      </c>
      <c r="T89" s="420" t="str">
        <f>IF(R89&gt;=95%,$O$12,IF(R89&gt;=70%,$N$12,IF(R89&gt;=50%,$M$12,IF(R89&lt;50%,$L$12,))))</f>
        <v>SATISFACTORIO</v>
      </c>
      <c r="U89" s="148" t="s">
        <v>335</v>
      </c>
      <c r="V89" s="449" t="s">
        <v>967</v>
      </c>
    </row>
    <row r="90" spans="1:22" ht="408.75" customHeight="1">
      <c r="A90" s="571"/>
      <c r="B90" s="149">
        <v>2</v>
      </c>
      <c r="C90" s="554"/>
      <c r="D90" s="554"/>
      <c r="E90" s="150" t="s">
        <v>336</v>
      </c>
      <c r="F90" s="150" t="s">
        <v>337</v>
      </c>
      <c r="G90" s="150" t="s">
        <v>338</v>
      </c>
      <c r="H90" s="151" t="s">
        <v>332</v>
      </c>
      <c r="I90" s="151" t="s">
        <v>339</v>
      </c>
      <c r="J90" s="151" t="s">
        <v>334</v>
      </c>
      <c r="K90" s="152">
        <v>1</v>
      </c>
      <c r="L90" s="151" t="s">
        <v>16</v>
      </c>
      <c r="M90" s="151" t="s">
        <v>17</v>
      </c>
      <c r="N90" s="151" t="s">
        <v>18</v>
      </c>
      <c r="O90" s="153" t="s">
        <v>19</v>
      </c>
      <c r="P90" s="154">
        <v>0</v>
      </c>
      <c r="Q90" s="155">
        <v>2</v>
      </c>
      <c r="R90" s="156">
        <f aca="true" t="shared" si="12" ref="R90:R98">+P90/Q90</f>
        <v>0</v>
      </c>
      <c r="S90" s="156">
        <f aca="true" t="shared" si="13" ref="S90:S98">+R90/K90</f>
        <v>0</v>
      </c>
      <c r="T90" s="98" t="str">
        <f aca="true" t="shared" si="14" ref="T90:T98">IF(R90&gt;=95%,$O$12,IF(R90&gt;=70%,$N$12,IF(R90&gt;=50%,$M$12,IF(R90&lt;50%,$L$12,))))</f>
        <v>INSATISFACTORIO</v>
      </c>
      <c r="U90" s="156" t="s">
        <v>340</v>
      </c>
      <c r="V90" s="449" t="s">
        <v>966</v>
      </c>
    </row>
    <row r="91" spans="1:22" ht="408.75" customHeight="1">
      <c r="A91" s="571"/>
      <c r="B91" s="149">
        <v>3</v>
      </c>
      <c r="C91" s="554"/>
      <c r="D91" s="554"/>
      <c r="E91" s="150" t="s">
        <v>341</v>
      </c>
      <c r="F91" s="150" t="s">
        <v>342</v>
      </c>
      <c r="G91" s="150" t="s">
        <v>342</v>
      </c>
      <c r="H91" s="151" t="s">
        <v>332</v>
      </c>
      <c r="I91" s="151" t="s">
        <v>343</v>
      </c>
      <c r="J91" s="151" t="s">
        <v>344</v>
      </c>
      <c r="K91" s="152">
        <v>1</v>
      </c>
      <c r="L91" s="151" t="s">
        <v>16</v>
      </c>
      <c r="M91" s="151" t="s">
        <v>17</v>
      </c>
      <c r="N91" s="151" t="s">
        <v>18</v>
      </c>
      <c r="O91" s="153" t="s">
        <v>19</v>
      </c>
      <c r="P91" s="154">
        <v>18</v>
      </c>
      <c r="Q91" s="155">
        <v>18</v>
      </c>
      <c r="R91" s="156">
        <f t="shared" si="12"/>
        <v>1</v>
      </c>
      <c r="S91" s="156">
        <f t="shared" si="13"/>
        <v>1</v>
      </c>
      <c r="T91" s="421" t="str">
        <f t="shared" si="14"/>
        <v>SATISFACTORIO</v>
      </c>
      <c r="U91" s="156" t="s">
        <v>345</v>
      </c>
      <c r="V91" s="449" t="s">
        <v>969</v>
      </c>
    </row>
    <row r="92" spans="1:22" ht="408.75" customHeight="1">
      <c r="A92" s="571"/>
      <c r="B92" s="149">
        <v>4</v>
      </c>
      <c r="C92" s="554"/>
      <c r="D92" s="554"/>
      <c r="E92" s="150" t="s">
        <v>346</v>
      </c>
      <c r="F92" s="150" t="s">
        <v>347</v>
      </c>
      <c r="G92" s="150" t="s">
        <v>348</v>
      </c>
      <c r="H92" s="151" t="s">
        <v>349</v>
      </c>
      <c r="I92" s="151" t="s">
        <v>350</v>
      </c>
      <c r="J92" s="151" t="s">
        <v>334</v>
      </c>
      <c r="K92" s="152">
        <v>1</v>
      </c>
      <c r="L92" s="151" t="s">
        <v>16</v>
      </c>
      <c r="M92" s="151" t="s">
        <v>17</v>
      </c>
      <c r="N92" s="151" t="s">
        <v>18</v>
      </c>
      <c r="O92" s="153" t="s">
        <v>19</v>
      </c>
      <c r="P92" s="154">
        <v>0</v>
      </c>
      <c r="Q92" s="155">
        <v>1</v>
      </c>
      <c r="R92" s="156">
        <f t="shared" si="12"/>
        <v>0</v>
      </c>
      <c r="S92" s="156">
        <f t="shared" si="13"/>
        <v>0</v>
      </c>
      <c r="T92" s="98" t="str">
        <f t="shared" si="14"/>
        <v>INSATISFACTORIO</v>
      </c>
      <c r="U92" s="156" t="s">
        <v>351</v>
      </c>
      <c r="V92" s="449" t="s">
        <v>968</v>
      </c>
    </row>
    <row r="93" spans="1:22" ht="408.75" customHeight="1">
      <c r="A93" s="571"/>
      <c r="B93" s="149">
        <v>5</v>
      </c>
      <c r="C93" s="554"/>
      <c r="D93" s="554"/>
      <c r="E93" s="150" t="s">
        <v>31</v>
      </c>
      <c r="F93" s="150" t="s">
        <v>61</v>
      </c>
      <c r="G93" s="150" t="s">
        <v>61</v>
      </c>
      <c r="H93" s="151" t="s">
        <v>349</v>
      </c>
      <c r="I93" s="151" t="s">
        <v>32</v>
      </c>
      <c r="J93" s="151" t="s">
        <v>213</v>
      </c>
      <c r="K93" s="152">
        <v>1</v>
      </c>
      <c r="L93" s="151" t="s">
        <v>16</v>
      </c>
      <c r="M93" s="151" t="s">
        <v>17</v>
      </c>
      <c r="N93" s="151" t="s">
        <v>18</v>
      </c>
      <c r="O93" s="153" t="s">
        <v>19</v>
      </c>
      <c r="P93" s="154">
        <v>4</v>
      </c>
      <c r="Q93" s="155">
        <v>4</v>
      </c>
      <c r="R93" s="156">
        <f t="shared" si="12"/>
        <v>1</v>
      </c>
      <c r="S93" s="156">
        <f t="shared" si="13"/>
        <v>1</v>
      </c>
      <c r="T93" s="421" t="str">
        <f t="shared" si="14"/>
        <v>SATISFACTORIO</v>
      </c>
      <c r="U93" s="156" t="s">
        <v>352</v>
      </c>
      <c r="V93" s="449" t="s">
        <v>970</v>
      </c>
    </row>
    <row r="94" spans="1:22" ht="408.75" customHeight="1">
      <c r="A94" s="571"/>
      <c r="B94" s="149">
        <v>6</v>
      </c>
      <c r="C94" s="554"/>
      <c r="D94" s="554"/>
      <c r="E94" s="150" t="s">
        <v>353</v>
      </c>
      <c r="F94" s="157" t="s">
        <v>354</v>
      </c>
      <c r="G94" s="157" t="s">
        <v>354</v>
      </c>
      <c r="H94" s="151" t="s">
        <v>349</v>
      </c>
      <c r="I94" s="158" t="s">
        <v>355</v>
      </c>
      <c r="J94" s="158" t="s">
        <v>356</v>
      </c>
      <c r="K94" s="152">
        <v>1</v>
      </c>
      <c r="L94" s="151" t="s">
        <v>16</v>
      </c>
      <c r="M94" s="151" t="s">
        <v>17</v>
      </c>
      <c r="N94" s="151" t="s">
        <v>18</v>
      </c>
      <c r="O94" s="153" t="s">
        <v>19</v>
      </c>
      <c r="P94" s="154">
        <v>2</v>
      </c>
      <c r="Q94" s="155">
        <v>2</v>
      </c>
      <c r="R94" s="156">
        <f t="shared" si="12"/>
        <v>1</v>
      </c>
      <c r="S94" s="156">
        <f t="shared" si="13"/>
        <v>1</v>
      </c>
      <c r="T94" s="421" t="str">
        <f t="shared" si="14"/>
        <v>SATISFACTORIO</v>
      </c>
      <c r="U94" s="156" t="s">
        <v>357</v>
      </c>
      <c r="V94" s="449" t="s">
        <v>1000</v>
      </c>
    </row>
    <row r="95" spans="1:22" ht="408.75" customHeight="1">
      <c r="A95" s="571"/>
      <c r="B95" s="149">
        <v>7</v>
      </c>
      <c r="C95" s="554"/>
      <c r="D95" s="554"/>
      <c r="E95" s="150" t="s">
        <v>358</v>
      </c>
      <c r="F95" s="157" t="s">
        <v>359</v>
      </c>
      <c r="G95" s="157" t="s">
        <v>359</v>
      </c>
      <c r="H95" s="151" t="s">
        <v>360</v>
      </c>
      <c r="I95" s="158" t="s">
        <v>355</v>
      </c>
      <c r="J95" s="158" t="s">
        <v>361</v>
      </c>
      <c r="K95" s="152">
        <v>1</v>
      </c>
      <c r="L95" s="151" t="s">
        <v>16</v>
      </c>
      <c r="M95" s="151" t="s">
        <v>17</v>
      </c>
      <c r="N95" s="151" t="s">
        <v>18</v>
      </c>
      <c r="O95" s="153" t="s">
        <v>19</v>
      </c>
      <c r="P95" s="154">
        <v>2</v>
      </c>
      <c r="Q95" s="155">
        <v>2</v>
      </c>
      <c r="R95" s="156">
        <f t="shared" si="12"/>
        <v>1</v>
      </c>
      <c r="S95" s="156">
        <f t="shared" si="13"/>
        <v>1</v>
      </c>
      <c r="T95" s="421" t="str">
        <f t="shared" si="14"/>
        <v>SATISFACTORIO</v>
      </c>
      <c r="U95" s="156" t="s">
        <v>362</v>
      </c>
      <c r="V95" s="449" t="s">
        <v>1013</v>
      </c>
    </row>
    <row r="96" spans="1:22" ht="408.75" customHeight="1">
      <c r="A96" s="571"/>
      <c r="B96" s="574">
        <v>8</v>
      </c>
      <c r="C96" s="554"/>
      <c r="D96" s="554"/>
      <c r="E96" s="576" t="s">
        <v>90</v>
      </c>
      <c r="F96" s="157" t="s">
        <v>93</v>
      </c>
      <c r="G96" s="157" t="s">
        <v>93</v>
      </c>
      <c r="H96" s="151" t="s">
        <v>363</v>
      </c>
      <c r="I96" s="158" t="s">
        <v>95</v>
      </c>
      <c r="J96" s="158" t="s">
        <v>71</v>
      </c>
      <c r="K96" s="152">
        <v>1</v>
      </c>
      <c r="L96" s="151" t="s">
        <v>16</v>
      </c>
      <c r="M96" s="151" t="s">
        <v>17</v>
      </c>
      <c r="N96" s="151" t="s">
        <v>18</v>
      </c>
      <c r="O96" s="153" t="s">
        <v>19</v>
      </c>
      <c r="P96" s="154">
        <v>6.2</v>
      </c>
      <c r="Q96" s="155">
        <v>24</v>
      </c>
      <c r="R96" s="156">
        <f>+P96/Q96</f>
        <v>0.25833333333333336</v>
      </c>
      <c r="S96" s="156">
        <f t="shared" si="13"/>
        <v>0.25833333333333336</v>
      </c>
      <c r="T96" s="98" t="str">
        <f t="shared" si="14"/>
        <v>INSATISFACTORIO</v>
      </c>
      <c r="U96" s="156" t="s">
        <v>364</v>
      </c>
      <c r="V96" s="437" t="s">
        <v>965</v>
      </c>
    </row>
    <row r="97" spans="1:22" ht="408.75" customHeight="1">
      <c r="A97" s="571"/>
      <c r="B97" s="575"/>
      <c r="C97" s="554"/>
      <c r="D97" s="554"/>
      <c r="E97" s="577"/>
      <c r="F97" s="157" t="s">
        <v>94</v>
      </c>
      <c r="G97" s="157" t="s">
        <v>94</v>
      </c>
      <c r="H97" s="151" t="s">
        <v>363</v>
      </c>
      <c r="I97" s="158" t="s">
        <v>96</v>
      </c>
      <c r="J97" s="158" t="s">
        <v>71</v>
      </c>
      <c r="K97" s="152">
        <v>1</v>
      </c>
      <c r="L97" s="151" t="s">
        <v>16</v>
      </c>
      <c r="M97" s="151" t="s">
        <v>17</v>
      </c>
      <c r="N97" s="151" t="s">
        <v>18</v>
      </c>
      <c r="O97" s="153" t="s">
        <v>19</v>
      </c>
      <c r="P97" s="154">
        <v>2.7</v>
      </c>
      <c r="Q97" s="155">
        <v>9</v>
      </c>
      <c r="R97" s="156">
        <f t="shared" si="12"/>
        <v>0.30000000000000004</v>
      </c>
      <c r="S97" s="156">
        <f t="shared" si="13"/>
        <v>0.30000000000000004</v>
      </c>
      <c r="T97" s="98" t="str">
        <f t="shared" si="14"/>
        <v>INSATISFACTORIO</v>
      </c>
      <c r="U97" s="156" t="s">
        <v>365</v>
      </c>
      <c r="V97" s="437" t="s">
        <v>971</v>
      </c>
    </row>
    <row r="98" spans="1:22" ht="408.75" customHeight="1">
      <c r="A98" s="571"/>
      <c r="B98" s="159">
        <v>9</v>
      </c>
      <c r="C98" s="554"/>
      <c r="D98" s="554"/>
      <c r="E98" s="150" t="s">
        <v>30</v>
      </c>
      <c r="F98" s="150" t="s">
        <v>63</v>
      </c>
      <c r="G98" s="150" t="s">
        <v>63</v>
      </c>
      <c r="H98" s="151" t="s">
        <v>349</v>
      </c>
      <c r="I98" s="151" t="s">
        <v>170</v>
      </c>
      <c r="J98" s="151" t="s">
        <v>58</v>
      </c>
      <c r="K98" s="152">
        <v>1</v>
      </c>
      <c r="L98" s="151" t="s">
        <v>16</v>
      </c>
      <c r="M98" s="151" t="s">
        <v>17</v>
      </c>
      <c r="N98" s="151" t="s">
        <v>18</v>
      </c>
      <c r="O98" s="153" t="s">
        <v>19</v>
      </c>
      <c r="P98" s="154">
        <v>7.6</v>
      </c>
      <c r="Q98" s="155">
        <v>15</v>
      </c>
      <c r="R98" s="156">
        <f t="shared" si="12"/>
        <v>0.5066666666666666</v>
      </c>
      <c r="S98" s="156">
        <f t="shared" si="13"/>
        <v>0.5066666666666666</v>
      </c>
      <c r="T98" s="453" t="str">
        <f t="shared" si="14"/>
        <v>MINIMO</v>
      </c>
      <c r="U98" s="160" t="s">
        <v>972</v>
      </c>
      <c r="V98" s="452" t="s">
        <v>975</v>
      </c>
    </row>
    <row r="99" spans="1:22" ht="408.75" customHeight="1">
      <c r="A99" s="571"/>
      <c r="B99" s="149">
        <v>10</v>
      </c>
      <c r="C99" s="554"/>
      <c r="D99" s="554" t="s">
        <v>215</v>
      </c>
      <c r="E99" s="578" t="s">
        <v>33</v>
      </c>
      <c r="F99" s="150" t="s">
        <v>62</v>
      </c>
      <c r="G99" s="150" t="s">
        <v>59</v>
      </c>
      <c r="H99" s="151" t="s">
        <v>366</v>
      </c>
      <c r="I99" s="554" t="s">
        <v>34</v>
      </c>
      <c r="J99" s="151" t="s">
        <v>35</v>
      </c>
      <c r="K99" s="152">
        <v>1</v>
      </c>
      <c r="L99" s="151" t="s">
        <v>16</v>
      </c>
      <c r="M99" s="151" t="s">
        <v>17</v>
      </c>
      <c r="N99" s="151" t="s">
        <v>18</v>
      </c>
      <c r="O99" s="153" t="s">
        <v>19</v>
      </c>
      <c r="P99" s="154" t="s">
        <v>106</v>
      </c>
      <c r="Q99" s="155" t="s">
        <v>106</v>
      </c>
      <c r="R99" s="156" t="s">
        <v>106</v>
      </c>
      <c r="S99" s="156" t="s">
        <v>106</v>
      </c>
      <c r="T99" s="421" t="s">
        <v>106</v>
      </c>
      <c r="U99" s="156" t="s">
        <v>106</v>
      </c>
      <c r="V99" s="156" t="s">
        <v>106</v>
      </c>
    </row>
    <row r="100" spans="1:22" ht="408.75" customHeight="1">
      <c r="A100" s="571"/>
      <c r="B100" s="149">
        <v>11</v>
      </c>
      <c r="C100" s="554"/>
      <c r="D100" s="554"/>
      <c r="E100" s="578"/>
      <c r="F100" s="150" t="s">
        <v>65</v>
      </c>
      <c r="G100" s="150" t="s">
        <v>66</v>
      </c>
      <c r="H100" s="151" t="s">
        <v>366</v>
      </c>
      <c r="I100" s="554"/>
      <c r="J100" s="151" t="s">
        <v>36</v>
      </c>
      <c r="K100" s="152">
        <v>1</v>
      </c>
      <c r="L100" s="151" t="s">
        <v>16</v>
      </c>
      <c r="M100" s="151" t="s">
        <v>17</v>
      </c>
      <c r="N100" s="151" t="s">
        <v>18</v>
      </c>
      <c r="O100" s="153" t="s">
        <v>19</v>
      </c>
      <c r="P100" s="154" t="s">
        <v>106</v>
      </c>
      <c r="Q100" s="155" t="s">
        <v>106</v>
      </c>
      <c r="R100" s="156" t="s">
        <v>106</v>
      </c>
      <c r="S100" s="156" t="s">
        <v>106</v>
      </c>
      <c r="T100" s="421" t="s">
        <v>106</v>
      </c>
      <c r="U100" s="156" t="s">
        <v>106</v>
      </c>
      <c r="V100" s="156" t="s">
        <v>106</v>
      </c>
    </row>
    <row r="101" spans="1:22" ht="408.75" customHeight="1" thickBot="1">
      <c r="A101" s="572"/>
      <c r="B101" s="161">
        <v>12</v>
      </c>
      <c r="C101" s="555"/>
      <c r="D101" s="555"/>
      <c r="E101" s="579"/>
      <c r="F101" s="162" t="s">
        <v>67</v>
      </c>
      <c r="G101" s="162" t="s">
        <v>320</v>
      </c>
      <c r="H101" s="163" t="s">
        <v>366</v>
      </c>
      <c r="I101" s="555"/>
      <c r="J101" s="163" t="s">
        <v>37</v>
      </c>
      <c r="K101" s="164">
        <v>1</v>
      </c>
      <c r="L101" s="163" t="s">
        <v>16</v>
      </c>
      <c r="M101" s="163" t="s">
        <v>17</v>
      </c>
      <c r="N101" s="163" t="s">
        <v>18</v>
      </c>
      <c r="O101" s="165" t="s">
        <v>19</v>
      </c>
      <c r="P101" s="154" t="s">
        <v>106</v>
      </c>
      <c r="Q101" s="155" t="s">
        <v>106</v>
      </c>
      <c r="R101" s="156" t="s">
        <v>106</v>
      </c>
      <c r="S101" s="156" t="s">
        <v>106</v>
      </c>
      <c r="T101" s="421" t="s">
        <v>106</v>
      </c>
      <c r="U101" s="156" t="s">
        <v>106</v>
      </c>
      <c r="V101" s="156" t="s">
        <v>106</v>
      </c>
    </row>
    <row r="102" spans="1:22" ht="78" customHeight="1" thickBot="1" thickTop="1">
      <c r="A102" s="348"/>
      <c r="B102" s="743" t="s">
        <v>763</v>
      </c>
      <c r="C102" s="743"/>
      <c r="D102" s="743"/>
      <c r="E102" s="743"/>
      <c r="F102" s="743"/>
      <c r="G102" s="743"/>
      <c r="H102" s="743"/>
      <c r="I102" s="743"/>
      <c r="J102" s="743"/>
      <c r="K102" s="743"/>
      <c r="L102" s="743"/>
      <c r="M102" s="743"/>
      <c r="N102" s="743"/>
      <c r="O102" s="744"/>
      <c r="P102" s="745" t="s">
        <v>758</v>
      </c>
      <c r="Q102" s="746"/>
      <c r="R102" s="349"/>
      <c r="S102" s="747">
        <f>(R89+R90+R91+R92+R93+R94+R95+R96+R97+R98)/10</f>
        <v>0.6065</v>
      </c>
      <c r="T102" s="747"/>
      <c r="U102" s="347"/>
      <c r="V102" s="325"/>
    </row>
    <row r="103" spans="1:22" ht="408.75" customHeight="1" thickTop="1">
      <c r="A103" s="506" t="s">
        <v>367</v>
      </c>
      <c r="B103" s="166">
        <v>1</v>
      </c>
      <c r="C103" s="580" t="s">
        <v>38</v>
      </c>
      <c r="D103" s="167" t="s">
        <v>27</v>
      </c>
      <c r="E103" s="168" t="s">
        <v>368</v>
      </c>
      <c r="F103" s="168" t="s">
        <v>369</v>
      </c>
      <c r="G103" s="167" t="s">
        <v>106</v>
      </c>
      <c r="H103" s="167" t="s">
        <v>370</v>
      </c>
      <c r="I103" s="167" t="s">
        <v>371</v>
      </c>
      <c r="J103" s="167" t="s">
        <v>372</v>
      </c>
      <c r="K103" s="169">
        <v>1</v>
      </c>
      <c r="L103" s="167" t="s">
        <v>16</v>
      </c>
      <c r="M103" s="167" t="s">
        <v>17</v>
      </c>
      <c r="N103" s="167" t="s">
        <v>18</v>
      </c>
      <c r="O103" s="170" t="s">
        <v>19</v>
      </c>
      <c r="P103" s="171">
        <v>2</v>
      </c>
      <c r="Q103" s="167">
        <v>2</v>
      </c>
      <c r="R103" s="169">
        <f>+P103/Q103</f>
        <v>1</v>
      </c>
      <c r="S103" s="169">
        <f>+R103/K103</f>
        <v>1</v>
      </c>
      <c r="T103" s="422" t="str">
        <f>IF(R103&gt;=95%,$O$12,IF(R103&gt;=70%,$N$12,IF(R103&gt;=50%,$M$12,IF(R103&lt;50%,$L$12,))))</f>
        <v>SATISFACTORIO</v>
      </c>
      <c r="U103" s="172" t="s">
        <v>373</v>
      </c>
      <c r="V103" s="407" t="s">
        <v>879</v>
      </c>
    </row>
    <row r="104" spans="1:22" ht="408.75" customHeight="1">
      <c r="A104" s="507"/>
      <c r="B104" s="582">
        <v>2</v>
      </c>
      <c r="C104" s="581"/>
      <c r="D104" s="581" t="s">
        <v>27</v>
      </c>
      <c r="E104" s="583" t="s">
        <v>374</v>
      </c>
      <c r="F104" s="583" t="s">
        <v>375</v>
      </c>
      <c r="G104" s="583" t="s">
        <v>376</v>
      </c>
      <c r="H104" s="581" t="s">
        <v>377</v>
      </c>
      <c r="I104" s="581" t="s">
        <v>378</v>
      </c>
      <c r="J104" s="581" t="s">
        <v>379</v>
      </c>
      <c r="K104" s="586">
        <v>1</v>
      </c>
      <c r="L104" s="581" t="s">
        <v>16</v>
      </c>
      <c r="M104" s="581" t="s">
        <v>17</v>
      </c>
      <c r="N104" s="581" t="s">
        <v>18</v>
      </c>
      <c r="O104" s="593" t="s">
        <v>19</v>
      </c>
      <c r="P104" s="594">
        <v>1.54</v>
      </c>
      <c r="Q104" s="581">
        <v>2</v>
      </c>
      <c r="R104" s="586">
        <f>+P104/Q104</f>
        <v>0.77</v>
      </c>
      <c r="S104" s="586">
        <f>+R104/K104</f>
        <v>0.77</v>
      </c>
      <c r="T104" s="590" t="str">
        <f>IF(R104&gt;=95%,$O$12,IF(R104&gt;=70%,$N$12,IF(R104&gt;=50%,$M$12,IF(R104&lt;50%,$L$12,))))</f>
        <v>ACEPTABLE</v>
      </c>
      <c r="U104" s="591" t="s">
        <v>380</v>
      </c>
      <c r="V104" s="715" t="s">
        <v>880</v>
      </c>
    </row>
    <row r="105" spans="1:22" ht="408.75" customHeight="1">
      <c r="A105" s="507"/>
      <c r="B105" s="582"/>
      <c r="C105" s="581"/>
      <c r="D105" s="581"/>
      <c r="E105" s="583"/>
      <c r="F105" s="583"/>
      <c r="G105" s="583"/>
      <c r="H105" s="581"/>
      <c r="I105" s="581"/>
      <c r="J105" s="581"/>
      <c r="K105" s="586"/>
      <c r="L105" s="581"/>
      <c r="M105" s="581"/>
      <c r="N105" s="581"/>
      <c r="O105" s="593"/>
      <c r="P105" s="594"/>
      <c r="Q105" s="581"/>
      <c r="R105" s="586"/>
      <c r="S105" s="586"/>
      <c r="T105" s="590"/>
      <c r="U105" s="592"/>
      <c r="V105" s="716"/>
    </row>
    <row r="106" spans="1:22" ht="408.75" customHeight="1">
      <c r="A106" s="507"/>
      <c r="B106" s="174">
        <v>3</v>
      </c>
      <c r="C106" s="581"/>
      <c r="D106" s="175" t="s">
        <v>27</v>
      </c>
      <c r="E106" s="176" t="s">
        <v>381</v>
      </c>
      <c r="F106" s="176" t="s">
        <v>382</v>
      </c>
      <c r="G106" s="176" t="s">
        <v>383</v>
      </c>
      <c r="H106" s="175" t="s">
        <v>384</v>
      </c>
      <c r="I106" s="175" t="s">
        <v>378</v>
      </c>
      <c r="J106" s="175" t="s">
        <v>385</v>
      </c>
      <c r="K106" s="177">
        <v>1</v>
      </c>
      <c r="L106" s="175" t="s">
        <v>16</v>
      </c>
      <c r="M106" s="175" t="s">
        <v>17</v>
      </c>
      <c r="N106" s="175" t="s">
        <v>18</v>
      </c>
      <c r="O106" s="178" t="s">
        <v>19</v>
      </c>
      <c r="P106" s="179">
        <v>14</v>
      </c>
      <c r="Q106" s="175">
        <v>14</v>
      </c>
      <c r="R106" s="177">
        <f aca="true" t="shared" si="15" ref="R106:R112">+P106/Q106</f>
        <v>1</v>
      </c>
      <c r="S106" s="177">
        <f aca="true" t="shared" si="16" ref="S106:S112">+R106/K106</f>
        <v>1</v>
      </c>
      <c r="T106" s="173" t="str">
        <f aca="true" t="shared" si="17" ref="T106:T112">IF(R106&gt;=95%,$O$12,IF(R106&gt;=70%,$N$12,IF(R106&gt;=50%,$M$12,IF(R106&lt;50%,$L$12,))))</f>
        <v>SATISFACTORIO</v>
      </c>
      <c r="U106" s="180" t="s">
        <v>386</v>
      </c>
      <c r="V106" s="407" t="s">
        <v>881</v>
      </c>
    </row>
    <row r="107" spans="1:22" ht="408.75" customHeight="1">
      <c r="A107" s="507"/>
      <c r="B107" s="753">
        <v>4</v>
      </c>
      <c r="C107" s="581"/>
      <c r="D107" s="755" t="s">
        <v>27</v>
      </c>
      <c r="E107" s="755" t="s">
        <v>90</v>
      </c>
      <c r="F107" s="176" t="s">
        <v>93</v>
      </c>
      <c r="G107" s="176" t="s">
        <v>93</v>
      </c>
      <c r="H107" s="181" t="s">
        <v>370</v>
      </c>
      <c r="I107" s="181" t="s">
        <v>95</v>
      </c>
      <c r="J107" s="181" t="s">
        <v>71</v>
      </c>
      <c r="K107" s="177">
        <v>1</v>
      </c>
      <c r="L107" s="175" t="s">
        <v>16</v>
      </c>
      <c r="M107" s="175" t="s">
        <v>17</v>
      </c>
      <c r="N107" s="175" t="s">
        <v>18</v>
      </c>
      <c r="O107" s="178" t="s">
        <v>19</v>
      </c>
      <c r="P107" s="179" t="s">
        <v>106</v>
      </c>
      <c r="Q107" s="179" t="s">
        <v>106</v>
      </c>
      <c r="R107" s="177" t="s">
        <v>106</v>
      </c>
      <c r="S107" s="177" t="s">
        <v>106</v>
      </c>
      <c r="T107" s="173" t="s">
        <v>106</v>
      </c>
      <c r="U107" s="177" t="s">
        <v>106</v>
      </c>
      <c r="V107" s="406" t="s">
        <v>106</v>
      </c>
    </row>
    <row r="108" spans="1:22" ht="408.75" customHeight="1">
      <c r="A108" s="507"/>
      <c r="B108" s="754"/>
      <c r="C108" s="581"/>
      <c r="D108" s="756"/>
      <c r="E108" s="756"/>
      <c r="F108" s="182" t="s">
        <v>94</v>
      </c>
      <c r="G108" s="182" t="s">
        <v>94</v>
      </c>
      <c r="H108" s="181" t="s">
        <v>370</v>
      </c>
      <c r="I108" s="181" t="s">
        <v>96</v>
      </c>
      <c r="J108" s="181" t="s">
        <v>71</v>
      </c>
      <c r="K108" s="177">
        <v>1</v>
      </c>
      <c r="L108" s="175" t="s">
        <v>16</v>
      </c>
      <c r="M108" s="175" t="s">
        <v>17</v>
      </c>
      <c r="N108" s="175" t="s">
        <v>18</v>
      </c>
      <c r="O108" s="178" t="s">
        <v>19</v>
      </c>
      <c r="P108" s="179" t="s">
        <v>106</v>
      </c>
      <c r="Q108" s="179" t="s">
        <v>106</v>
      </c>
      <c r="R108" s="177" t="s">
        <v>106</v>
      </c>
      <c r="S108" s="177" t="s">
        <v>106</v>
      </c>
      <c r="T108" s="173" t="s">
        <v>106</v>
      </c>
      <c r="U108" s="177" t="s">
        <v>106</v>
      </c>
      <c r="V108" s="406" t="s">
        <v>106</v>
      </c>
    </row>
    <row r="109" spans="1:22" ht="408.75" customHeight="1">
      <c r="A109" s="507"/>
      <c r="B109" s="174">
        <v>5</v>
      </c>
      <c r="C109" s="581"/>
      <c r="D109" s="175" t="s">
        <v>27</v>
      </c>
      <c r="E109" s="176" t="s">
        <v>30</v>
      </c>
      <c r="F109" s="176" t="s">
        <v>63</v>
      </c>
      <c r="G109" s="176" t="s">
        <v>63</v>
      </c>
      <c r="H109" s="181" t="s">
        <v>387</v>
      </c>
      <c r="I109" s="175" t="s">
        <v>86</v>
      </c>
      <c r="J109" s="175" t="s">
        <v>58</v>
      </c>
      <c r="K109" s="177">
        <v>1</v>
      </c>
      <c r="L109" s="175" t="s">
        <v>16</v>
      </c>
      <c r="M109" s="175" t="s">
        <v>17</v>
      </c>
      <c r="N109" s="175" t="s">
        <v>18</v>
      </c>
      <c r="O109" s="178" t="s">
        <v>19</v>
      </c>
      <c r="P109" s="179">
        <v>0.6</v>
      </c>
      <c r="Q109" s="175">
        <v>3</v>
      </c>
      <c r="R109" s="177">
        <f t="shared" si="15"/>
        <v>0.19999999999999998</v>
      </c>
      <c r="S109" s="177">
        <f t="shared" si="16"/>
        <v>0.19999999999999998</v>
      </c>
      <c r="T109" s="423" t="str">
        <f t="shared" si="17"/>
        <v>INSATISFACTORIO</v>
      </c>
      <c r="U109" s="180" t="s">
        <v>388</v>
      </c>
      <c r="V109" s="407" t="s">
        <v>882</v>
      </c>
    </row>
    <row r="110" spans="1:22" ht="408.75" customHeight="1">
      <c r="A110" s="507"/>
      <c r="B110" s="174">
        <v>6</v>
      </c>
      <c r="C110" s="581"/>
      <c r="D110" s="175" t="s">
        <v>27</v>
      </c>
      <c r="E110" s="176" t="s">
        <v>31</v>
      </c>
      <c r="F110" s="176" t="s">
        <v>61</v>
      </c>
      <c r="G110" s="176" t="s">
        <v>61</v>
      </c>
      <c r="H110" s="181" t="s">
        <v>387</v>
      </c>
      <c r="I110" s="175" t="s">
        <v>32</v>
      </c>
      <c r="J110" s="175" t="s">
        <v>84</v>
      </c>
      <c r="K110" s="177">
        <v>1</v>
      </c>
      <c r="L110" s="175" t="s">
        <v>16</v>
      </c>
      <c r="M110" s="175" t="s">
        <v>17</v>
      </c>
      <c r="N110" s="175" t="s">
        <v>18</v>
      </c>
      <c r="O110" s="178" t="s">
        <v>19</v>
      </c>
      <c r="P110" s="179" t="s">
        <v>106</v>
      </c>
      <c r="Q110" s="179" t="s">
        <v>106</v>
      </c>
      <c r="R110" s="179" t="s">
        <v>106</v>
      </c>
      <c r="S110" s="179" t="s">
        <v>106</v>
      </c>
      <c r="T110" s="179" t="s">
        <v>106</v>
      </c>
      <c r="U110" s="177" t="s">
        <v>106</v>
      </c>
      <c r="V110" s="406" t="s">
        <v>106</v>
      </c>
    </row>
    <row r="111" spans="1:22" ht="408.75" customHeight="1">
      <c r="A111" s="507"/>
      <c r="B111" s="174">
        <v>7</v>
      </c>
      <c r="C111" s="175" t="s">
        <v>91</v>
      </c>
      <c r="D111" s="175" t="s">
        <v>27</v>
      </c>
      <c r="E111" s="176" t="s">
        <v>389</v>
      </c>
      <c r="F111" s="176" t="s">
        <v>390</v>
      </c>
      <c r="G111" s="175"/>
      <c r="H111" s="175" t="s">
        <v>391</v>
      </c>
      <c r="I111" s="175" t="s">
        <v>29</v>
      </c>
      <c r="J111" s="175" t="s">
        <v>28</v>
      </c>
      <c r="K111" s="177">
        <v>1</v>
      </c>
      <c r="L111" s="175" t="s">
        <v>16</v>
      </c>
      <c r="M111" s="175" t="s">
        <v>17</v>
      </c>
      <c r="N111" s="175" t="s">
        <v>18</v>
      </c>
      <c r="O111" s="178" t="s">
        <v>19</v>
      </c>
      <c r="P111" s="179">
        <v>1</v>
      </c>
      <c r="Q111" s="175">
        <v>1</v>
      </c>
      <c r="R111" s="177">
        <f t="shared" si="15"/>
        <v>1</v>
      </c>
      <c r="S111" s="177">
        <f t="shared" si="16"/>
        <v>1</v>
      </c>
      <c r="T111" s="173" t="str">
        <f t="shared" si="17"/>
        <v>SATISFACTORIO</v>
      </c>
      <c r="U111" s="180" t="s">
        <v>392</v>
      </c>
      <c r="V111" s="407" t="s">
        <v>883</v>
      </c>
    </row>
    <row r="112" spans="1:22" ht="408.75" customHeight="1">
      <c r="A112" s="507"/>
      <c r="B112" s="174">
        <v>8</v>
      </c>
      <c r="C112" s="581" t="s">
        <v>38</v>
      </c>
      <c r="D112" s="581" t="s">
        <v>215</v>
      </c>
      <c r="E112" s="583" t="s">
        <v>33</v>
      </c>
      <c r="F112" s="176" t="s">
        <v>155</v>
      </c>
      <c r="G112" s="176" t="s">
        <v>59</v>
      </c>
      <c r="H112" s="175" t="s">
        <v>393</v>
      </c>
      <c r="I112" s="581" t="s">
        <v>34</v>
      </c>
      <c r="J112" s="175" t="s">
        <v>35</v>
      </c>
      <c r="K112" s="177">
        <v>1</v>
      </c>
      <c r="L112" s="175" t="s">
        <v>16</v>
      </c>
      <c r="M112" s="175" t="s">
        <v>17</v>
      </c>
      <c r="N112" s="175" t="s">
        <v>18</v>
      </c>
      <c r="O112" s="178" t="s">
        <v>19</v>
      </c>
      <c r="P112" s="179">
        <v>1</v>
      </c>
      <c r="Q112" s="175">
        <v>1</v>
      </c>
      <c r="R112" s="177">
        <f t="shared" si="15"/>
        <v>1</v>
      </c>
      <c r="S112" s="177">
        <f t="shared" si="16"/>
        <v>1</v>
      </c>
      <c r="T112" s="173" t="str">
        <f t="shared" si="17"/>
        <v>SATISFACTORIO</v>
      </c>
      <c r="U112" s="180" t="s">
        <v>394</v>
      </c>
      <c r="V112" s="407" t="s">
        <v>884</v>
      </c>
    </row>
    <row r="113" spans="1:22" ht="408.75" customHeight="1">
      <c r="A113" s="507"/>
      <c r="B113" s="174">
        <v>9</v>
      </c>
      <c r="C113" s="581"/>
      <c r="D113" s="581"/>
      <c r="E113" s="583"/>
      <c r="F113" s="176" t="s">
        <v>160</v>
      </c>
      <c r="G113" s="176" t="s">
        <v>160</v>
      </c>
      <c r="H113" s="175" t="s">
        <v>393</v>
      </c>
      <c r="I113" s="581"/>
      <c r="J113" s="175" t="s">
        <v>36</v>
      </c>
      <c r="K113" s="177">
        <v>1</v>
      </c>
      <c r="L113" s="175" t="s">
        <v>16</v>
      </c>
      <c r="M113" s="175" t="s">
        <v>17</v>
      </c>
      <c r="N113" s="175" t="s">
        <v>18</v>
      </c>
      <c r="O113" s="178" t="s">
        <v>19</v>
      </c>
      <c r="P113" s="179" t="s">
        <v>106</v>
      </c>
      <c r="Q113" s="179" t="s">
        <v>106</v>
      </c>
      <c r="R113" s="177" t="s">
        <v>106</v>
      </c>
      <c r="S113" s="177" t="s">
        <v>106</v>
      </c>
      <c r="T113" s="173" t="s">
        <v>106</v>
      </c>
      <c r="U113" s="177" t="s">
        <v>106</v>
      </c>
      <c r="V113" s="406" t="s">
        <v>106</v>
      </c>
    </row>
    <row r="114" spans="1:22" ht="408.75" customHeight="1" thickBot="1">
      <c r="A114" s="508"/>
      <c r="B114" s="183">
        <v>10</v>
      </c>
      <c r="C114" s="584"/>
      <c r="D114" s="584"/>
      <c r="E114" s="585"/>
      <c r="F114" s="184" t="s">
        <v>218</v>
      </c>
      <c r="G114" s="184" t="s">
        <v>218</v>
      </c>
      <c r="H114" s="185" t="s">
        <v>393</v>
      </c>
      <c r="I114" s="584"/>
      <c r="J114" s="185" t="s">
        <v>37</v>
      </c>
      <c r="K114" s="186">
        <v>1</v>
      </c>
      <c r="L114" s="185" t="s">
        <v>16</v>
      </c>
      <c r="M114" s="185" t="s">
        <v>17</v>
      </c>
      <c r="N114" s="185" t="s">
        <v>18</v>
      </c>
      <c r="O114" s="187" t="s">
        <v>19</v>
      </c>
      <c r="P114" s="179" t="s">
        <v>106</v>
      </c>
      <c r="Q114" s="179" t="s">
        <v>106</v>
      </c>
      <c r="R114" s="177" t="s">
        <v>106</v>
      </c>
      <c r="S114" s="177" t="s">
        <v>106</v>
      </c>
      <c r="T114" s="173" t="s">
        <v>106</v>
      </c>
      <c r="U114" s="186" t="s">
        <v>106</v>
      </c>
      <c r="V114" s="406" t="s">
        <v>106</v>
      </c>
    </row>
    <row r="115" spans="1:22" ht="69.75" customHeight="1" thickBot="1" thickTop="1">
      <c r="A115" s="352"/>
      <c r="B115" s="748" t="s">
        <v>763</v>
      </c>
      <c r="C115" s="748"/>
      <c r="D115" s="748"/>
      <c r="E115" s="748"/>
      <c r="F115" s="748"/>
      <c r="G115" s="748"/>
      <c r="H115" s="748"/>
      <c r="I115" s="748"/>
      <c r="J115" s="748"/>
      <c r="K115" s="748"/>
      <c r="L115" s="748"/>
      <c r="M115" s="748"/>
      <c r="N115" s="748"/>
      <c r="O115" s="749"/>
      <c r="P115" s="750" t="s">
        <v>758</v>
      </c>
      <c r="Q115" s="751"/>
      <c r="R115" s="353"/>
      <c r="S115" s="752">
        <f>+(R112+R111+R109+R106+R104+R103)/6</f>
        <v>0.8283333333333335</v>
      </c>
      <c r="T115" s="752"/>
      <c r="U115" s="350"/>
      <c r="V115" s="351"/>
    </row>
    <row r="116" spans="1:22" ht="196.5" customHeight="1" thickTop="1">
      <c r="A116" s="595" t="s">
        <v>395</v>
      </c>
      <c r="B116" s="597">
        <v>1</v>
      </c>
      <c r="C116" s="599" t="s">
        <v>38</v>
      </c>
      <c r="D116" s="587" t="s">
        <v>215</v>
      </c>
      <c r="E116" s="587" t="s">
        <v>396</v>
      </c>
      <c r="F116" s="602" t="s">
        <v>397</v>
      </c>
      <c r="G116" s="587" t="s">
        <v>398</v>
      </c>
      <c r="H116" s="587" t="s">
        <v>399</v>
      </c>
      <c r="I116" s="587" t="s">
        <v>400</v>
      </c>
      <c r="J116" s="587" t="s">
        <v>401</v>
      </c>
      <c r="K116" s="599">
        <v>1</v>
      </c>
      <c r="L116" s="587" t="s">
        <v>16</v>
      </c>
      <c r="M116" s="587" t="s">
        <v>17</v>
      </c>
      <c r="N116" s="587" t="s">
        <v>18</v>
      </c>
      <c r="O116" s="610" t="s">
        <v>19</v>
      </c>
      <c r="P116" s="613">
        <v>12</v>
      </c>
      <c r="Q116" s="615">
        <v>12</v>
      </c>
      <c r="R116" s="616">
        <f>+P116/Q116</f>
        <v>1</v>
      </c>
      <c r="S116" s="616">
        <f>+R116/K116</f>
        <v>1</v>
      </c>
      <c r="T116" s="618" t="str">
        <f>IF(R116&gt;=95%,$O$12,IF(R116&gt;=70%,$N$12,IF(R116&gt;=50%,$M$12,IF(R116&lt;50%,$L$12,))))</f>
        <v>SATISFACTORIO</v>
      </c>
      <c r="U116" s="602" t="s">
        <v>402</v>
      </c>
      <c r="V116" s="602" t="s">
        <v>981</v>
      </c>
    </row>
    <row r="117" spans="1:22" ht="134.25" customHeight="1">
      <c r="A117" s="596"/>
      <c r="B117" s="598"/>
      <c r="C117" s="600"/>
      <c r="D117" s="588"/>
      <c r="E117" s="588"/>
      <c r="F117" s="603"/>
      <c r="G117" s="588"/>
      <c r="H117" s="588"/>
      <c r="I117" s="588"/>
      <c r="J117" s="588"/>
      <c r="K117" s="600"/>
      <c r="L117" s="588"/>
      <c r="M117" s="588"/>
      <c r="N117" s="588"/>
      <c r="O117" s="611"/>
      <c r="P117" s="614"/>
      <c r="Q117" s="607"/>
      <c r="R117" s="617"/>
      <c r="S117" s="617"/>
      <c r="T117" s="619"/>
      <c r="U117" s="603"/>
      <c r="V117" s="603"/>
    </row>
    <row r="118" spans="1:22" ht="147.75" customHeight="1">
      <c r="A118" s="596"/>
      <c r="B118" s="598"/>
      <c r="C118" s="600"/>
      <c r="D118" s="588"/>
      <c r="E118" s="588"/>
      <c r="F118" s="603"/>
      <c r="G118" s="588"/>
      <c r="H118" s="588"/>
      <c r="I118" s="588"/>
      <c r="J118" s="588"/>
      <c r="K118" s="600"/>
      <c r="L118" s="588"/>
      <c r="M118" s="588"/>
      <c r="N118" s="588"/>
      <c r="O118" s="611"/>
      <c r="P118" s="614"/>
      <c r="Q118" s="607"/>
      <c r="R118" s="617"/>
      <c r="S118" s="617"/>
      <c r="T118" s="619"/>
      <c r="U118" s="603"/>
      <c r="V118" s="603"/>
    </row>
    <row r="119" spans="1:22" ht="204.75" customHeight="1">
      <c r="A119" s="596"/>
      <c r="B119" s="598"/>
      <c r="C119" s="600"/>
      <c r="D119" s="588"/>
      <c r="E119" s="588"/>
      <c r="F119" s="603"/>
      <c r="G119" s="588"/>
      <c r="H119" s="588"/>
      <c r="I119" s="588"/>
      <c r="J119" s="588"/>
      <c r="K119" s="600"/>
      <c r="L119" s="588"/>
      <c r="M119" s="588"/>
      <c r="N119" s="588"/>
      <c r="O119" s="611"/>
      <c r="P119" s="614"/>
      <c r="Q119" s="607"/>
      <c r="R119" s="617"/>
      <c r="S119" s="617"/>
      <c r="T119" s="619"/>
      <c r="U119" s="603"/>
      <c r="V119" s="603"/>
    </row>
    <row r="120" spans="1:22" ht="408.75" customHeight="1">
      <c r="A120" s="596"/>
      <c r="B120" s="598"/>
      <c r="C120" s="600"/>
      <c r="D120" s="588"/>
      <c r="E120" s="588"/>
      <c r="F120" s="603"/>
      <c r="G120" s="588"/>
      <c r="H120" s="588"/>
      <c r="I120" s="588"/>
      <c r="J120" s="588"/>
      <c r="K120" s="600"/>
      <c r="L120" s="588"/>
      <c r="M120" s="588"/>
      <c r="N120" s="588"/>
      <c r="O120" s="611"/>
      <c r="P120" s="614"/>
      <c r="Q120" s="607"/>
      <c r="R120" s="617"/>
      <c r="S120" s="617"/>
      <c r="T120" s="619"/>
      <c r="U120" s="603"/>
      <c r="V120" s="603"/>
    </row>
    <row r="121" spans="1:22" ht="194.25" customHeight="1">
      <c r="A121" s="596"/>
      <c r="B121" s="598"/>
      <c r="C121" s="600"/>
      <c r="D121" s="588"/>
      <c r="E121" s="589"/>
      <c r="F121" s="604"/>
      <c r="G121" s="589"/>
      <c r="H121" s="589"/>
      <c r="I121" s="589"/>
      <c r="J121" s="589"/>
      <c r="K121" s="601"/>
      <c r="L121" s="589"/>
      <c r="M121" s="589"/>
      <c r="N121" s="589"/>
      <c r="O121" s="612"/>
      <c r="P121" s="614"/>
      <c r="Q121" s="607"/>
      <c r="R121" s="617"/>
      <c r="S121" s="617"/>
      <c r="T121" s="619"/>
      <c r="U121" s="604"/>
      <c r="V121" s="604"/>
    </row>
    <row r="122" spans="1:22" ht="408.75" customHeight="1">
      <c r="A122" s="596"/>
      <c r="B122" s="598">
        <v>2</v>
      </c>
      <c r="C122" s="600"/>
      <c r="D122" s="588"/>
      <c r="E122" s="606" t="s">
        <v>403</v>
      </c>
      <c r="F122" s="189" t="s">
        <v>404</v>
      </c>
      <c r="G122" s="189" t="s">
        <v>404</v>
      </c>
      <c r="H122" s="190" t="s">
        <v>405</v>
      </c>
      <c r="I122" s="190" t="s">
        <v>406</v>
      </c>
      <c r="J122" s="190" t="s">
        <v>407</v>
      </c>
      <c r="K122" s="191">
        <v>1</v>
      </c>
      <c r="L122" s="190" t="s">
        <v>16</v>
      </c>
      <c r="M122" s="190" t="s">
        <v>17</v>
      </c>
      <c r="N122" s="190" t="s">
        <v>18</v>
      </c>
      <c r="O122" s="192" t="s">
        <v>19</v>
      </c>
      <c r="P122" s="193">
        <v>151</v>
      </c>
      <c r="Q122" s="190">
        <v>151</v>
      </c>
      <c r="R122" s="194">
        <f aca="true" t="shared" si="18" ref="R122:R187">+P122/Q122</f>
        <v>1</v>
      </c>
      <c r="S122" s="194">
        <f aca="true" t="shared" si="19" ref="S122:S187">+R122/K122</f>
        <v>1</v>
      </c>
      <c r="T122" s="188" t="str">
        <f aca="true" t="shared" si="20" ref="T122:T187">IF(R122&gt;=95%,$O$12,IF(R122&gt;=70%,$N$12,IF(R122&gt;=50%,$M$12,IF(R122&lt;50%,$L$12,))))</f>
        <v>SATISFACTORIO</v>
      </c>
      <c r="U122" s="195" t="s">
        <v>408</v>
      </c>
      <c r="V122" s="448" t="s">
        <v>984</v>
      </c>
    </row>
    <row r="123" spans="1:22" ht="408.75" customHeight="1" thickBot="1">
      <c r="A123" s="596"/>
      <c r="B123" s="598"/>
      <c r="C123" s="600"/>
      <c r="D123" s="588"/>
      <c r="E123" s="606"/>
      <c r="F123" s="189" t="s">
        <v>409</v>
      </c>
      <c r="G123" s="189" t="s">
        <v>409</v>
      </c>
      <c r="H123" s="190" t="s">
        <v>405</v>
      </c>
      <c r="I123" s="190" t="s">
        <v>410</v>
      </c>
      <c r="J123" s="190" t="s">
        <v>411</v>
      </c>
      <c r="K123" s="191">
        <v>1</v>
      </c>
      <c r="L123" s="190" t="s">
        <v>16</v>
      </c>
      <c r="M123" s="190" t="s">
        <v>17</v>
      </c>
      <c r="N123" s="190" t="s">
        <v>18</v>
      </c>
      <c r="O123" s="192" t="s">
        <v>19</v>
      </c>
      <c r="P123" s="193">
        <v>9</v>
      </c>
      <c r="Q123" s="190">
        <v>9</v>
      </c>
      <c r="R123" s="194">
        <f t="shared" si="18"/>
        <v>1</v>
      </c>
      <c r="S123" s="194">
        <f t="shared" si="19"/>
        <v>1</v>
      </c>
      <c r="T123" s="188" t="str">
        <f t="shared" si="20"/>
        <v>SATISFACTORIO</v>
      </c>
      <c r="U123" s="195" t="s">
        <v>412</v>
      </c>
      <c r="V123" s="448" t="s">
        <v>977</v>
      </c>
    </row>
    <row r="124" spans="1:22" ht="408.75" customHeight="1" thickTop="1">
      <c r="A124" s="596"/>
      <c r="B124" s="598"/>
      <c r="C124" s="600"/>
      <c r="D124" s="588"/>
      <c r="E124" s="606"/>
      <c r="F124" s="607" t="s">
        <v>413</v>
      </c>
      <c r="G124" s="607" t="s">
        <v>414</v>
      </c>
      <c r="H124" s="607"/>
      <c r="I124" s="607" t="s">
        <v>415</v>
      </c>
      <c r="J124" s="607" t="s">
        <v>401</v>
      </c>
      <c r="K124" s="620">
        <v>1</v>
      </c>
      <c r="L124" s="621" t="s">
        <v>16</v>
      </c>
      <c r="M124" s="621" t="s">
        <v>17</v>
      </c>
      <c r="N124" s="621" t="s">
        <v>18</v>
      </c>
      <c r="O124" s="622" t="s">
        <v>19</v>
      </c>
      <c r="P124" s="614">
        <v>4</v>
      </c>
      <c r="Q124" s="607">
        <v>4</v>
      </c>
      <c r="R124" s="617">
        <f t="shared" si="18"/>
        <v>1</v>
      </c>
      <c r="S124" s="617">
        <f t="shared" si="19"/>
        <v>1</v>
      </c>
      <c r="T124" s="619" t="str">
        <f t="shared" si="20"/>
        <v>SATISFACTORIO</v>
      </c>
      <c r="U124" s="602" t="s">
        <v>416</v>
      </c>
      <c r="V124" s="626" t="s">
        <v>982</v>
      </c>
    </row>
    <row r="125" spans="1:22" ht="408.75" customHeight="1">
      <c r="A125" s="596"/>
      <c r="B125" s="598"/>
      <c r="C125" s="600"/>
      <c r="D125" s="588"/>
      <c r="E125" s="606"/>
      <c r="F125" s="607"/>
      <c r="G125" s="607"/>
      <c r="H125" s="607"/>
      <c r="I125" s="607"/>
      <c r="J125" s="607"/>
      <c r="K125" s="620"/>
      <c r="L125" s="589"/>
      <c r="M125" s="589"/>
      <c r="N125" s="589"/>
      <c r="O125" s="612"/>
      <c r="P125" s="614"/>
      <c r="Q125" s="607"/>
      <c r="R125" s="617"/>
      <c r="S125" s="617"/>
      <c r="T125" s="619"/>
      <c r="U125" s="603"/>
      <c r="V125" s="604"/>
    </row>
    <row r="126" spans="1:22" ht="408.75" customHeight="1">
      <c r="A126" s="596"/>
      <c r="B126" s="605"/>
      <c r="C126" s="600"/>
      <c r="D126" s="588"/>
      <c r="E126" s="606"/>
      <c r="F126" s="189" t="s">
        <v>417</v>
      </c>
      <c r="G126" s="189" t="s">
        <v>418</v>
      </c>
      <c r="H126" s="190" t="s">
        <v>419</v>
      </c>
      <c r="I126" s="190" t="s">
        <v>420</v>
      </c>
      <c r="J126" s="190" t="s">
        <v>421</v>
      </c>
      <c r="K126" s="191">
        <v>1</v>
      </c>
      <c r="L126" s="190" t="s">
        <v>16</v>
      </c>
      <c r="M126" s="190" t="s">
        <v>17</v>
      </c>
      <c r="N126" s="190" t="s">
        <v>18</v>
      </c>
      <c r="O126" s="192" t="s">
        <v>19</v>
      </c>
      <c r="P126" s="193">
        <v>2</v>
      </c>
      <c r="Q126" s="190">
        <v>2</v>
      </c>
      <c r="R126" s="194">
        <f t="shared" si="18"/>
        <v>1</v>
      </c>
      <c r="S126" s="194">
        <f t="shared" si="19"/>
        <v>1</v>
      </c>
      <c r="T126" s="188" t="str">
        <f t="shared" si="20"/>
        <v>SATISFACTORIO</v>
      </c>
      <c r="U126" s="195" t="s">
        <v>422</v>
      </c>
      <c r="V126" s="448" t="s">
        <v>987</v>
      </c>
    </row>
    <row r="127" spans="1:22" ht="408.75" customHeight="1">
      <c r="A127" s="596"/>
      <c r="B127" s="623">
        <v>3</v>
      </c>
      <c r="C127" s="600"/>
      <c r="D127" s="588"/>
      <c r="E127" s="606" t="s">
        <v>423</v>
      </c>
      <c r="F127" s="189" t="s">
        <v>424</v>
      </c>
      <c r="G127" s="189" t="s">
        <v>425</v>
      </c>
      <c r="H127" s="607" t="s">
        <v>426</v>
      </c>
      <c r="I127" s="190" t="s">
        <v>427</v>
      </c>
      <c r="J127" s="190" t="s">
        <v>428</v>
      </c>
      <c r="K127" s="191">
        <v>1</v>
      </c>
      <c r="L127" s="190" t="s">
        <v>16</v>
      </c>
      <c r="M127" s="190" t="s">
        <v>17</v>
      </c>
      <c r="N127" s="190" t="s">
        <v>18</v>
      </c>
      <c r="O127" s="192" t="s">
        <v>19</v>
      </c>
      <c r="P127" s="193">
        <v>26</v>
      </c>
      <c r="Q127" s="190">
        <v>26</v>
      </c>
      <c r="R127" s="194">
        <f t="shared" si="18"/>
        <v>1</v>
      </c>
      <c r="S127" s="194">
        <f t="shared" si="19"/>
        <v>1</v>
      </c>
      <c r="T127" s="188" t="str">
        <f t="shared" si="20"/>
        <v>SATISFACTORIO</v>
      </c>
      <c r="U127" s="189" t="s">
        <v>429</v>
      </c>
      <c r="V127" s="450" t="s">
        <v>978</v>
      </c>
    </row>
    <row r="128" spans="1:22" ht="194.25" customHeight="1">
      <c r="A128" s="596"/>
      <c r="B128" s="623"/>
      <c r="C128" s="600"/>
      <c r="D128" s="588"/>
      <c r="E128" s="606"/>
      <c r="F128" s="607" t="s">
        <v>106</v>
      </c>
      <c r="G128" s="606" t="s">
        <v>430</v>
      </c>
      <c r="H128" s="607"/>
      <c r="I128" s="607" t="s">
        <v>431</v>
      </c>
      <c r="J128" s="607" t="s">
        <v>432</v>
      </c>
      <c r="K128" s="620">
        <v>1</v>
      </c>
      <c r="L128" s="621" t="s">
        <v>16</v>
      </c>
      <c r="M128" s="621" t="s">
        <v>17</v>
      </c>
      <c r="N128" s="621" t="s">
        <v>18</v>
      </c>
      <c r="O128" s="622" t="s">
        <v>19</v>
      </c>
      <c r="P128" s="614" t="s">
        <v>106</v>
      </c>
      <c r="Q128" s="607" t="s">
        <v>106</v>
      </c>
      <c r="R128" s="617" t="s">
        <v>106</v>
      </c>
      <c r="S128" s="617" t="s">
        <v>106</v>
      </c>
      <c r="T128" s="619" t="s">
        <v>106</v>
      </c>
      <c r="U128" s="624" t="s">
        <v>106</v>
      </c>
      <c r="V128" s="624" t="s">
        <v>106</v>
      </c>
    </row>
    <row r="129" spans="1:22" ht="212.25" customHeight="1">
      <c r="A129" s="596"/>
      <c r="B129" s="623"/>
      <c r="C129" s="600"/>
      <c r="D129" s="588"/>
      <c r="E129" s="606"/>
      <c r="F129" s="607"/>
      <c r="G129" s="606"/>
      <c r="H129" s="607"/>
      <c r="I129" s="607"/>
      <c r="J129" s="607"/>
      <c r="K129" s="620"/>
      <c r="L129" s="589"/>
      <c r="M129" s="589"/>
      <c r="N129" s="589"/>
      <c r="O129" s="612"/>
      <c r="P129" s="614"/>
      <c r="Q129" s="607"/>
      <c r="R129" s="617"/>
      <c r="S129" s="617"/>
      <c r="T129" s="619"/>
      <c r="U129" s="625"/>
      <c r="V129" s="625"/>
    </row>
    <row r="130" spans="1:22" ht="408.75" customHeight="1">
      <c r="A130" s="596"/>
      <c r="B130" s="623">
        <v>4</v>
      </c>
      <c r="C130" s="600"/>
      <c r="D130" s="588"/>
      <c r="E130" s="621" t="s">
        <v>433</v>
      </c>
      <c r="F130" s="626" t="s">
        <v>434</v>
      </c>
      <c r="G130" s="626" t="s">
        <v>435</v>
      </c>
      <c r="H130" s="607" t="s">
        <v>436</v>
      </c>
      <c r="I130" s="607" t="s">
        <v>437</v>
      </c>
      <c r="J130" s="607" t="s">
        <v>438</v>
      </c>
      <c r="K130" s="620">
        <v>1</v>
      </c>
      <c r="L130" s="621" t="s">
        <v>16</v>
      </c>
      <c r="M130" s="621" t="s">
        <v>17</v>
      </c>
      <c r="N130" s="621" t="s">
        <v>18</v>
      </c>
      <c r="O130" s="622" t="s">
        <v>19</v>
      </c>
      <c r="P130" s="614">
        <v>3</v>
      </c>
      <c r="Q130" s="607">
        <v>3</v>
      </c>
      <c r="R130" s="617">
        <f t="shared" si="18"/>
        <v>1</v>
      </c>
      <c r="S130" s="617">
        <f t="shared" si="19"/>
        <v>1</v>
      </c>
      <c r="T130" s="619" t="str">
        <f t="shared" si="20"/>
        <v>SATISFACTORIO</v>
      </c>
      <c r="U130" s="626" t="s">
        <v>439</v>
      </c>
      <c r="V130" s="626" t="s">
        <v>979</v>
      </c>
    </row>
    <row r="131" spans="1:22" ht="408.75" customHeight="1">
      <c r="A131" s="596"/>
      <c r="B131" s="623"/>
      <c r="C131" s="600"/>
      <c r="D131" s="588"/>
      <c r="E131" s="589"/>
      <c r="F131" s="627"/>
      <c r="G131" s="627"/>
      <c r="H131" s="607"/>
      <c r="I131" s="607"/>
      <c r="J131" s="607"/>
      <c r="K131" s="620"/>
      <c r="L131" s="588"/>
      <c r="M131" s="588"/>
      <c r="N131" s="588"/>
      <c r="O131" s="611"/>
      <c r="P131" s="614"/>
      <c r="Q131" s="607"/>
      <c r="R131" s="617"/>
      <c r="S131" s="617"/>
      <c r="T131" s="619"/>
      <c r="U131" s="627"/>
      <c r="V131" s="627"/>
    </row>
    <row r="132" spans="1:22" ht="209.25" customHeight="1">
      <c r="A132" s="596"/>
      <c r="B132" s="623">
        <v>5</v>
      </c>
      <c r="C132" s="600"/>
      <c r="D132" s="588"/>
      <c r="E132" s="620" t="s">
        <v>440</v>
      </c>
      <c r="F132" s="607" t="s">
        <v>441</v>
      </c>
      <c r="G132" s="607" t="s">
        <v>442</v>
      </c>
      <c r="H132" s="607" t="s">
        <v>443</v>
      </c>
      <c r="I132" s="607" t="s">
        <v>444</v>
      </c>
      <c r="J132" s="607" t="s">
        <v>438</v>
      </c>
      <c r="K132" s="620">
        <v>1</v>
      </c>
      <c r="L132" s="621" t="s">
        <v>16</v>
      </c>
      <c r="M132" s="621" t="s">
        <v>17</v>
      </c>
      <c r="N132" s="621" t="s">
        <v>18</v>
      </c>
      <c r="O132" s="622" t="s">
        <v>19</v>
      </c>
      <c r="P132" s="614">
        <v>2</v>
      </c>
      <c r="Q132" s="607">
        <v>2</v>
      </c>
      <c r="R132" s="617">
        <f t="shared" si="18"/>
        <v>1</v>
      </c>
      <c r="S132" s="617">
        <f t="shared" si="19"/>
        <v>1</v>
      </c>
      <c r="T132" s="619" t="str">
        <f t="shared" si="20"/>
        <v>SATISFACTORIO</v>
      </c>
      <c r="U132" s="626" t="s">
        <v>445</v>
      </c>
      <c r="V132" s="626" t="s">
        <v>998</v>
      </c>
    </row>
    <row r="133" spans="1:22" ht="165.75" customHeight="1">
      <c r="A133" s="596"/>
      <c r="B133" s="623"/>
      <c r="C133" s="600"/>
      <c r="D133" s="588"/>
      <c r="E133" s="620"/>
      <c r="F133" s="607"/>
      <c r="G133" s="607"/>
      <c r="H133" s="607"/>
      <c r="I133" s="607"/>
      <c r="J133" s="607"/>
      <c r="K133" s="620"/>
      <c r="L133" s="588"/>
      <c r="M133" s="588"/>
      <c r="N133" s="588"/>
      <c r="O133" s="611"/>
      <c r="P133" s="614"/>
      <c r="Q133" s="607"/>
      <c r="R133" s="617"/>
      <c r="S133" s="617"/>
      <c r="T133" s="619"/>
      <c r="U133" s="603"/>
      <c r="V133" s="603"/>
    </row>
    <row r="134" spans="1:22" ht="176.25" customHeight="1">
      <c r="A134" s="596"/>
      <c r="B134" s="623"/>
      <c r="C134" s="600"/>
      <c r="D134" s="588"/>
      <c r="E134" s="620"/>
      <c r="F134" s="607"/>
      <c r="G134" s="607"/>
      <c r="H134" s="607"/>
      <c r="I134" s="607"/>
      <c r="J134" s="607"/>
      <c r="K134" s="620"/>
      <c r="L134" s="588"/>
      <c r="M134" s="588"/>
      <c r="N134" s="588"/>
      <c r="O134" s="611"/>
      <c r="P134" s="614"/>
      <c r="Q134" s="607"/>
      <c r="R134" s="617"/>
      <c r="S134" s="617"/>
      <c r="T134" s="619"/>
      <c r="U134" s="603"/>
      <c r="V134" s="603"/>
    </row>
    <row r="135" spans="1:22" ht="137.25" customHeight="1">
      <c r="A135" s="596"/>
      <c r="B135" s="623"/>
      <c r="C135" s="600"/>
      <c r="D135" s="588"/>
      <c r="E135" s="620"/>
      <c r="F135" s="607"/>
      <c r="G135" s="607"/>
      <c r="H135" s="607"/>
      <c r="I135" s="607"/>
      <c r="J135" s="607"/>
      <c r="K135" s="620"/>
      <c r="L135" s="589"/>
      <c r="M135" s="589"/>
      <c r="N135" s="589"/>
      <c r="O135" s="612"/>
      <c r="P135" s="614"/>
      <c r="Q135" s="607"/>
      <c r="R135" s="617"/>
      <c r="S135" s="617"/>
      <c r="T135" s="619"/>
      <c r="U135" s="604"/>
      <c r="V135" s="604"/>
    </row>
    <row r="136" spans="1:22" ht="408.75" customHeight="1">
      <c r="A136" s="596"/>
      <c r="B136" s="628">
        <v>6</v>
      </c>
      <c r="C136" s="600"/>
      <c r="D136" s="588"/>
      <c r="E136" s="630" t="s">
        <v>446</v>
      </c>
      <c r="F136" s="621" t="s">
        <v>447</v>
      </c>
      <c r="G136" s="607" t="s">
        <v>448</v>
      </c>
      <c r="H136" s="607" t="s">
        <v>449</v>
      </c>
      <c r="I136" s="607" t="s">
        <v>450</v>
      </c>
      <c r="J136" s="607" t="s">
        <v>451</v>
      </c>
      <c r="K136" s="620">
        <v>1</v>
      </c>
      <c r="L136" s="621" t="s">
        <v>16</v>
      </c>
      <c r="M136" s="621" t="s">
        <v>17</v>
      </c>
      <c r="N136" s="621" t="s">
        <v>18</v>
      </c>
      <c r="O136" s="622" t="s">
        <v>19</v>
      </c>
      <c r="P136" s="614">
        <v>5</v>
      </c>
      <c r="Q136" s="607">
        <v>5</v>
      </c>
      <c r="R136" s="617">
        <f t="shared" si="18"/>
        <v>1</v>
      </c>
      <c r="S136" s="617">
        <f t="shared" si="19"/>
        <v>1</v>
      </c>
      <c r="T136" s="619" t="str">
        <f t="shared" si="20"/>
        <v>SATISFACTORIO</v>
      </c>
      <c r="U136" s="632" t="s">
        <v>452</v>
      </c>
      <c r="V136" s="626" t="s">
        <v>980</v>
      </c>
    </row>
    <row r="137" spans="1:22" ht="408.75" customHeight="1">
      <c r="A137" s="596"/>
      <c r="B137" s="629"/>
      <c r="C137" s="600"/>
      <c r="D137" s="588"/>
      <c r="E137" s="631"/>
      <c r="F137" s="589"/>
      <c r="G137" s="607"/>
      <c r="H137" s="607"/>
      <c r="I137" s="607"/>
      <c r="J137" s="607"/>
      <c r="K137" s="620"/>
      <c r="L137" s="588"/>
      <c r="M137" s="588"/>
      <c r="N137" s="588"/>
      <c r="O137" s="611"/>
      <c r="P137" s="614"/>
      <c r="Q137" s="607"/>
      <c r="R137" s="617"/>
      <c r="S137" s="617"/>
      <c r="T137" s="619"/>
      <c r="U137" s="633"/>
      <c r="V137" s="604"/>
    </row>
    <row r="138" spans="1:22" ht="408.75" customHeight="1">
      <c r="A138" s="596"/>
      <c r="B138" s="628">
        <v>7</v>
      </c>
      <c r="C138" s="600"/>
      <c r="D138" s="588"/>
      <c r="E138" s="621" t="s">
        <v>453</v>
      </c>
      <c r="F138" s="196" t="s">
        <v>454</v>
      </c>
      <c r="G138" s="196" t="s">
        <v>454</v>
      </c>
      <c r="H138" s="607" t="s">
        <v>455</v>
      </c>
      <c r="I138" s="190" t="s">
        <v>456</v>
      </c>
      <c r="J138" s="190" t="s">
        <v>457</v>
      </c>
      <c r="K138" s="191">
        <v>1</v>
      </c>
      <c r="L138" s="197" t="s">
        <v>16</v>
      </c>
      <c r="M138" s="197" t="s">
        <v>17</v>
      </c>
      <c r="N138" s="197" t="s">
        <v>18</v>
      </c>
      <c r="O138" s="198" t="s">
        <v>19</v>
      </c>
      <c r="P138" s="193" t="s">
        <v>106</v>
      </c>
      <c r="Q138" s="190" t="s">
        <v>106</v>
      </c>
      <c r="R138" s="194" t="s">
        <v>106</v>
      </c>
      <c r="S138" s="194" t="s">
        <v>106</v>
      </c>
      <c r="T138" s="188" t="s">
        <v>106</v>
      </c>
      <c r="U138" s="199" t="s">
        <v>458</v>
      </c>
      <c r="V138" s="454" t="s">
        <v>106</v>
      </c>
    </row>
    <row r="139" spans="1:22" ht="408.75" customHeight="1">
      <c r="A139" s="596"/>
      <c r="B139" s="634"/>
      <c r="C139" s="600"/>
      <c r="D139" s="588"/>
      <c r="E139" s="588"/>
      <c r="F139" s="196" t="s">
        <v>459</v>
      </c>
      <c r="G139" s="196" t="s">
        <v>460</v>
      </c>
      <c r="H139" s="607"/>
      <c r="I139" s="190" t="s">
        <v>461</v>
      </c>
      <c r="J139" s="190" t="s">
        <v>462</v>
      </c>
      <c r="K139" s="191">
        <v>1</v>
      </c>
      <c r="L139" s="197" t="s">
        <v>16</v>
      </c>
      <c r="M139" s="197" t="s">
        <v>17</v>
      </c>
      <c r="N139" s="197" t="s">
        <v>18</v>
      </c>
      <c r="O139" s="198" t="s">
        <v>19</v>
      </c>
      <c r="P139" s="193" t="s">
        <v>106</v>
      </c>
      <c r="Q139" s="190" t="s">
        <v>106</v>
      </c>
      <c r="R139" s="194" t="s">
        <v>106</v>
      </c>
      <c r="S139" s="194" t="s">
        <v>106</v>
      </c>
      <c r="T139" s="188" t="s">
        <v>106</v>
      </c>
      <c r="U139" s="199" t="s">
        <v>463</v>
      </c>
      <c r="V139" s="454" t="s">
        <v>106</v>
      </c>
    </row>
    <row r="140" spans="1:22" ht="408.75" customHeight="1">
      <c r="A140" s="596"/>
      <c r="B140" s="629"/>
      <c r="C140" s="600"/>
      <c r="D140" s="589"/>
      <c r="E140" s="589"/>
      <c r="F140" s="189" t="s">
        <v>464</v>
      </c>
      <c r="G140" s="189" t="s">
        <v>465</v>
      </c>
      <c r="H140" s="607"/>
      <c r="I140" s="190" t="s">
        <v>466</v>
      </c>
      <c r="J140" s="190" t="s">
        <v>467</v>
      </c>
      <c r="K140" s="191">
        <v>1</v>
      </c>
      <c r="L140" s="190" t="s">
        <v>16</v>
      </c>
      <c r="M140" s="190" t="s">
        <v>17</v>
      </c>
      <c r="N140" s="190" t="s">
        <v>18</v>
      </c>
      <c r="O140" s="192" t="s">
        <v>19</v>
      </c>
      <c r="P140" s="193" t="s">
        <v>106</v>
      </c>
      <c r="Q140" s="190" t="s">
        <v>106</v>
      </c>
      <c r="R140" s="194" t="s">
        <v>106</v>
      </c>
      <c r="S140" s="194" t="s">
        <v>106</v>
      </c>
      <c r="T140" s="188" t="s">
        <v>106</v>
      </c>
      <c r="U140" s="199" t="s">
        <v>468</v>
      </c>
      <c r="V140" s="454" t="s">
        <v>106</v>
      </c>
    </row>
    <row r="141" spans="1:22" ht="408.75" customHeight="1">
      <c r="A141" s="596"/>
      <c r="B141" s="200">
        <v>8</v>
      </c>
      <c r="C141" s="600"/>
      <c r="D141" s="190" t="s">
        <v>215</v>
      </c>
      <c r="E141" s="189" t="s">
        <v>469</v>
      </c>
      <c r="F141" s="189" t="s">
        <v>470</v>
      </c>
      <c r="G141" s="189" t="s">
        <v>471</v>
      </c>
      <c r="H141" s="190" t="s">
        <v>472</v>
      </c>
      <c r="I141" s="190" t="s">
        <v>473</v>
      </c>
      <c r="J141" s="190" t="s">
        <v>28</v>
      </c>
      <c r="K141" s="191">
        <v>1</v>
      </c>
      <c r="L141" s="190" t="s">
        <v>16</v>
      </c>
      <c r="M141" s="190" t="s">
        <v>17</v>
      </c>
      <c r="N141" s="190" t="s">
        <v>18</v>
      </c>
      <c r="O141" s="192" t="s">
        <v>19</v>
      </c>
      <c r="P141" s="193">
        <v>2</v>
      </c>
      <c r="Q141" s="190">
        <v>2</v>
      </c>
      <c r="R141" s="194">
        <f t="shared" si="18"/>
        <v>1</v>
      </c>
      <c r="S141" s="194">
        <f t="shared" si="19"/>
        <v>1</v>
      </c>
      <c r="T141" s="188" t="str">
        <f t="shared" si="20"/>
        <v>SATISFACTORIO</v>
      </c>
      <c r="U141" s="189" t="s">
        <v>474</v>
      </c>
      <c r="V141" s="203" t="s">
        <v>983</v>
      </c>
    </row>
    <row r="142" spans="1:22" ht="408.75" customHeight="1">
      <c r="A142" s="596"/>
      <c r="B142" s="608">
        <v>9</v>
      </c>
      <c r="C142" s="600"/>
      <c r="D142" s="621" t="s">
        <v>27</v>
      </c>
      <c r="E142" s="621" t="s">
        <v>90</v>
      </c>
      <c r="F142" s="201" t="s">
        <v>93</v>
      </c>
      <c r="G142" s="201" t="s">
        <v>93</v>
      </c>
      <c r="H142" s="202" t="s">
        <v>399</v>
      </c>
      <c r="I142" s="202" t="s">
        <v>95</v>
      </c>
      <c r="J142" s="202" t="s">
        <v>71</v>
      </c>
      <c r="K142" s="191">
        <v>1</v>
      </c>
      <c r="L142" s="190" t="s">
        <v>16</v>
      </c>
      <c r="M142" s="190" t="s">
        <v>17</v>
      </c>
      <c r="N142" s="190" t="s">
        <v>18</v>
      </c>
      <c r="O142" s="192" t="s">
        <v>19</v>
      </c>
      <c r="P142" s="193">
        <v>0.76</v>
      </c>
      <c r="Q142" s="190">
        <v>1</v>
      </c>
      <c r="R142" s="194">
        <f t="shared" si="18"/>
        <v>0.76</v>
      </c>
      <c r="S142" s="194">
        <f t="shared" si="19"/>
        <v>0.76</v>
      </c>
      <c r="T142" s="468" t="str">
        <f t="shared" si="20"/>
        <v>ACEPTABLE</v>
      </c>
      <c r="U142" s="203" t="s">
        <v>475</v>
      </c>
      <c r="V142" s="203" t="s">
        <v>1065</v>
      </c>
    </row>
    <row r="143" spans="1:22" ht="408.75" customHeight="1">
      <c r="A143" s="596"/>
      <c r="B143" s="609"/>
      <c r="C143" s="600"/>
      <c r="D143" s="588"/>
      <c r="E143" s="589"/>
      <c r="F143" s="201" t="s">
        <v>94</v>
      </c>
      <c r="G143" s="201" t="s">
        <v>94</v>
      </c>
      <c r="H143" s="202" t="s">
        <v>399</v>
      </c>
      <c r="I143" s="202" t="s">
        <v>476</v>
      </c>
      <c r="J143" s="202" t="s">
        <v>71</v>
      </c>
      <c r="K143" s="191">
        <v>1</v>
      </c>
      <c r="L143" s="190" t="s">
        <v>16</v>
      </c>
      <c r="M143" s="190" t="s">
        <v>17</v>
      </c>
      <c r="N143" s="190" t="s">
        <v>18</v>
      </c>
      <c r="O143" s="192" t="s">
        <v>19</v>
      </c>
      <c r="P143" s="193">
        <v>2.85</v>
      </c>
      <c r="Q143" s="190">
        <v>3</v>
      </c>
      <c r="R143" s="194">
        <f t="shared" si="18"/>
        <v>0.9500000000000001</v>
      </c>
      <c r="S143" s="194">
        <f t="shared" si="19"/>
        <v>0.9500000000000001</v>
      </c>
      <c r="T143" s="188" t="str">
        <f t="shared" si="20"/>
        <v>SATISFACTORIO</v>
      </c>
      <c r="U143" s="195" t="s">
        <v>477</v>
      </c>
      <c r="V143" s="203" t="s">
        <v>985</v>
      </c>
    </row>
    <row r="144" spans="1:22" ht="408.75" customHeight="1">
      <c r="A144" s="596"/>
      <c r="B144" s="200">
        <v>10</v>
      </c>
      <c r="C144" s="600"/>
      <c r="D144" s="588"/>
      <c r="E144" s="189" t="s">
        <v>31</v>
      </c>
      <c r="F144" s="189" t="s">
        <v>61</v>
      </c>
      <c r="G144" s="189" t="s">
        <v>61</v>
      </c>
      <c r="H144" s="190" t="s">
        <v>399</v>
      </c>
      <c r="I144" s="190" t="s">
        <v>32</v>
      </c>
      <c r="J144" s="190" t="s">
        <v>84</v>
      </c>
      <c r="K144" s="194">
        <v>1</v>
      </c>
      <c r="L144" s="190" t="s">
        <v>16</v>
      </c>
      <c r="M144" s="190" t="s">
        <v>17</v>
      </c>
      <c r="N144" s="190" t="s">
        <v>18</v>
      </c>
      <c r="O144" s="192" t="s">
        <v>19</v>
      </c>
      <c r="P144" s="193">
        <v>1</v>
      </c>
      <c r="Q144" s="190">
        <v>1</v>
      </c>
      <c r="R144" s="194">
        <f t="shared" si="18"/>
        <v>1</v>
      </c>
      <c r="S144" s="194">
        <f t="shared" si="19"/>
        <v>1</v>
      </c>
      <c r="T144" s="188" t="str">
        <f t="shared" si="20"/>
        <v>SATISFACTORIO</v>
      </c>
      <c r="U144" s="195" t="s">
        <v>478</v>
      </c>
      <c r="V144" s="203" t="s">
        <v>986</v>
      </c>
    </row>
    <row r="145" spans="1:22" ht="228" customHeight="1">
      <c r="A145" s="596"/>
      <c r="B145" s="608">
        <v>11</v>
      </c>
      <c r="C145" s="601"/>
      <c r="D145" s="588"/>
      <c r="E145" s="621" t="s">
        <v>30</v>
      </c>
      <c r="F145" s="621" t="s">
        <v>63</v>
      </c>
      <c r="G145" s="621" t="s">
        <v>63</v>
      </c>
      <c r="H145" s="621" t="s">
        <v>399</v>
      </c>
      <c r="I145" s="621" t="s">
        <v>170</v>
      </c>
      <c r="J145" s="621" t="s">
        <v>58</v>
      </c>
      <c r="K145" s="624">
        <v>1</v>
      </c>
      <c r="L145" s="621" t="s">
        <v>16</v>
      </c>
      <c r="M145" s="621" t="s">
        <v>17</v>
      </c>
      <c r="N145" s="621" t="s">
        <v>18</v>
      </c>
      <c r="O145" s="649" t="s">
        <v>19</v>
      </c>
      <c r="P145" s="636">
        <v>23</v>
      </c>
      <c r="Q145" s="621">
        <v>24</v>
      </c>
      <c r="R145" s="624">
        <f t="shared" si="18"/>
        <v>0.9583333333333334</v>
      </c>
      <c r="S145" s="624">
        <f t="shared" si="19"/>
        <v>0.9583333333333334</v>
      </c>
      <c r="T145" s="642" t="str">
        <f t="shared" si="20"/>
        <v>SATISFACTORIO</v>
      </c>
      <c r="U145" s="645" t="s">
        <v>479</v>
      </c>
      <c r="V145" s="717" t="s">
        <v>999</v>
      </c>
    </row>
    <row r="146" spans="1:22" ht="137.25" customHeight="1">
      <c r="A146" s="596"/>
      <c r="B146" s="635"/>
      <c r="C146" s="204"/>
      <c r="D146" s="588"/>
      <c r="E146" s="588"/>
      <c r="F146" s="588"/>
      <c r="G146" s="588"/>
      <c r="H146" s="588"/>
      <c r="I146" s="588"/>
      <c r="J146" s="588"/>
      <c r="K146" s="639"/>
      <c r="L146" s="588"/>
      <c r="M146" s="588"/>
      <c r="N146" s="588"/>
      <c r="O146" s="650"/>
      <c r="P146" s="637"/>
      <c r="Q146" s="588"/>
      <c r="R146" s="639"/>
      <c r="S146" s="639"/>
      <c r="T146" s="643"/>
      <c r="U146" s="646"/>
      <c r="V146" s="718"/>
    </row>
    <row r="147" spans="1:22" ht="176.25" customHeight="1">
      <c r="A147" s="596"/>
      <c r="B147" s="635"/>
      <c r="C147" s="204"/>
      <c r="D147" s="588"/>
      <c r="E147" s="588"/>
      <c r="F147" s="588"/>
      <c r="G147" s="588"/>
      <c r="H147" s="588"/>
      <c r="I147" s="588"/>
      <c r="J147" s="588"/>
      <c r="K147" s="639"/>
      <c r="L147" s="588"/>
      <c r="M147" s="588"/>
      <c r="N147" s="588"/>
      <c r="O147" s="650"/>
      <c r="P147" s="637"/>
      <c r="Q147" s="588"/>
      <c r="R147" s="639"/>
      <c r="S147" s="639"/>
      <c r="T147" s="643"/>
      <c r="U147" s="646"/>
      <c r="V147" s="718"/>
    </row>
    <row r="148" spans="1:22" ht="111" customHeight="1">
      <c r="A148" s="596"/>
      <c r="B148" s="635"/>
      <c r="C148" s="204"/>
      <c r="D148" s="588"/>
      <c r="E148" s="588"/>
      <c r="F148" s="588"/>
      <c r="G148" s="588"/>
      <c r="H148" s="588"/>
      <c r="I148" s="588"/>
      <c r="J148" s="588"/>
      <c r="K148" s="639"/>
      <c r="L148" s="588"/>
      <c r="M148" s="588"/>
      <c r="N148" s="588"/>
      <c r="O148" s="650"/>
      <c r="P148" s="637"/>
      <c r="Q148" s="588"/>
      <c r="R148" s="639"/>
      <c r="S148" s="639"/>
      <c r="T148" s="643"/>
      <c r="U148" s="646"/>
      <c r="V148" s="718"/>
    </row>
    <row r="149" spans="1:22" ht="114" customHeight="1">
      <c r="A149" s="596"/>
      <c r="B149" s="609"/>
      <c r="C149" s="204"/>
      <c r="D149" s="588"/>
      <c r="E149" s="589"/>
      <c r="F149" s="589"/>
      <c r="G149" s="589"/>
      <c r="H149" s="589"/>
      <c r="I149" s="589"/>
      <c r="J149" s="589"/>
      <c r="K149" s="625"/>
      <c r="L149" s="589"/>
      <c r="M149" s="589"/>
      <c r="N149" s="589"/>
      <c r="O149" s="651"/>
      <c r="P149" s="638"/>
      <c r="Q149" s="589"/>
      <c r="R149" s="625"/>
      <c r="S149" s="625"/>
      <c r="T149" s="644"/>
      <c r="U149" s="647"/>
      <c r="V149" s="719"/>
    </row>
    <row r="150" spans="1:22" ht="408.75" customHeight="1">
      <c r="A150" s="596"/>
      <c r="B150" s="200">
        <v>12</v>
      </c>
      <c r="C150" s="648" t="s">
        <v>91</v>
      </c>
      <c r="D150" s="588"/>
      <c r="E150" s="189" t="s">
        <v>480</v>
      </c>
      <c r="F150" s="189" t="s">
        <v>481</v>
      </c>
      <c r="G150" s="189"/>
      <c r="H150" s="190" t="s">
        <v>482</v>
      </c>
      <c r="I150" s="190" t="s">
        <v>483</v>
      </c>
      <c r="J150" s="190" t="s">
        <v>28</v>
      </c>
      <c r="K150" s="191">
        <v>1</v>
      </c>
      <c r="L150" s="190" t="s">
        <v>16</v>
      </c>
      <c r="M150" s="190" t="s">
        <v>17</v>
      </c>
      <c r="N150" s="190" t="s">
        <v>18</v>
      </c>
      <c r="O150" s="192" t="s">
        <v>19</v>
      </c>
      <c r="P150" s="193">
        <v>1</v>
      </c>
      <c r="Q150" s="190">
        <v>1</v>
      </c>
      <c r="R150" s="194">
        <f t="shared" si="18"/>
        <v>1</v>
      </c>
      <c r="S150" s="194">
        <f t="shared" si="19"/>
        <v>1</v>
      </c>
      <c r="T150" s="468" t="str">
        <f t="shared" si="20"/>
        <v>SATISFACTORIO</v>
      </c>
      <c r="U150" s="195" t="s">
        <v>484</v>
      </c>
      <c r="V150" s="448" t="s">
        <v>1067</v>
      </c>
    </row>
    <row r="151" spans="1:22" ht="408.75" customHeight="1">
      <c r="A151" s="596"/>
      <c r="B151" s="200">
        <v>13</v>
      </c>
      <c r="C151" s="601"/>
      <c r="D151" s="589"/>
      <c r="E151" s="189" t="s">
        <v>73</v>
      </c>
      <c r="F151" s="189" t="s">
        <v>82</v>
      </c>
      <c r="G151" s="189" t="s">
        <v>82</v>
      </c>
      <c r="H151" s="190" t="s">
        <v>278</v>
      </c>
      <c r="I151" s="190" t="s">
        <v>68</v>
      </c>
      <c r="J151" s="190" t="s">
        <v>279</v>
      </c>
      <c r="K151" s="194">
        <v>1</v>
      </c>
      <c r="L151" s="190" t="s">
        <v>16</v>
      </c>
      <c r="M151" s="190" t="s">
        <v>17</v>
      </c>
      <c r="N151" s="190" t="s">
        <v>18</v>
      </c>
      <c r="O151" s="192" t="s">
        <v>19</v>
      </c>
      <c r="P151" s="193">
        <v>6</v>
      </c>
      <c r="Q151" s="190">
        <v>6</v>
      </c>
      <c r="R151" s="194">
        <f t="shared" si="18"/>
        <v>1</v>
      </c>
      <c r="S151" s="194">
        <f t="shared" si="19"/>
        <v>1</v>
      </c>
      <c r="T151" s="188" t="str">
        <f t="shared" si="20"/>
        <v>SATISFACTORIO</v>
      </c>
      <c r="U151" s="195" t="s">
        <v>485</v>
      </c>
      <c r="V151" s="448" t="s">
        <v>988</v>
      </c>
    </row>
    <row r="152" spans="1:22" ht="408.75" customHeight="1">
      <c r="A152" s="596"/>
      <c r="B152" s="205">
        <v>14</v>
      </c>
      <c r="C152" s="607" t="s">
        <v>38</v>
      </c>
      <c r="D152" s="607" t="s">
        <v>215</v>
      </c>
      <c r="E152" s="606" t="s">
        <v>486</v>
      </c>
      <c r="F152" s="189" t="s">
        <v>155</v>
      </c>
      <c r="G152" s="189" t="s">
        <v>59</v>
      </c>
      <c r="H152" s="190" t="s">
        <v>487</v>
      </c>
      <c r="I152" s="607" t="s">
        <v>34</v>
      </c>
      <c r="J152" s="190" t="s">
        <v>488</v>
      </c>
      <c r="K152" s="194">
        <v>1</v>
      </c>
      <c r="L152" s="190" t="s">
        <v>16</v>
      </c>
      <c r="M152" s="190" t="s">
        <v>17</v>
      </c>
      <c r="N152" s="190" t="s">
        <v>18</v>
      </c>
      <c r="O152" s="192" t="s">
        <v>19</v>
      </c>
      <c r="P152" s="193">
        <v>3</v>
      </c>
      <c r="Q152" s="190">
        <v>3</v>
      </c>
      <c r="R152" s="194">
        <f t="shared" si="18"/>
        <v>1</v>
      </c>
      <c r="S152" s="194">
        <f t="shared" si="19"/>
        <v>1</v>
      </c>
      <c r="T152" s="188" t="str">
        <f t="shared" si="20"/>
        <v>SATISFACTORIO</v>
      </c>
      <c r="U152" s="189" t="s">
        <v>489</v>
      </c>
      <c r="V152" s="451" t="s">
        <v>989</v>
      </c>
    </row>
    <row r="153" spans="1:22" ht="408.75" customHeight="1">
      <c r="A153" s="596"/>
      <c r="B153" s="206">
        <v>15</v>
      </c>
      <c r="C153" s="607"/>
      <c r="D153" s="607"/>
      <c r="E153" s="606"/>
      <c r="F153" s="189" t="s">
        <v>160</v>
      </c>
      <c r="G153" s="189" t="s">
        <v>160</v>
      </c>
      <c r="H153" s="190" t="s">
        <v>487</v>
      </c>
      <c r="I153" s="607"/>
      <c r="J153" s="190" t="s">
        <v>490</v>
      </c>
      <c r="K153" s="194">
        <v>1</v>
      </c>
      <c r="L153" s="190" t="s">
        <v>16</v>
      </c>
      <c r="M153" s="190" t="s">
        <v>17</v>
      </c>
      <c r="N153" s="190" t="s">
        <v>18</v>
      </c>
      <c r="O153" s="192" t="s">
        <v>19</v>
      </c>
      <c r="P153" s="193">
        <v>3</v>
      </c>
      <c r="Q153" s="190">
        <v>3</v>
      </c>
      <c r="R153" s="194">
        <f t="shared" si="18"/>
        <v>1</v>
      </c>
      <c r="S153" s="194">
        <f t="shared" si="19"/>
        <v>1</v>
      </c>
      <c r="T153" s="188" t="str">
        <f t="shared" si="20"/>
        <v>SATISFACTORIO</v>
      </c>
      <c r="U153" s="189" t="s">
        <v>491</v>
      </c>
      <c r="V153" s="451" t="s">
        <v>990</v>
      </c>
    </row>
    <row r="154" spans="1:22" ht="408.75" customHeight="1" thickBot="1">
      <c r="A154" s="596"/>
      <c r="B154" s="207">
        <v>16</v>
      </c>
      <c r="C154" s="607"/>
      <c r="D154" s="607"/>
      <c r="E154" s="606"/>
      <c r="F154" s="189" t="s">
        <v>492</v>
      </c>
      <c r="G154" s="189" t="s">
        <v>492</v>
      </c>
      <c r="H154" s="190" t="s">
        <v>487</v>
      </c>
      <c r="I154" s="607"/>
      <c r="J154" s="190" t="s">
        <v>493</v>
      </c>
      <c r="K154" s="194">
        <v>1</v>
      </c>
      <c r="L154" s="190" t="s">
        <v>16</v>
      </c>
      <c r="M154" s="190" t="s">
        <v>17</v>
      </c>
      <c r="N154" s="190" t="s">
        <v>18</v>
      </c>
      <c r="O154" s="192" t="s">
        <v>19</v>
      </c>
      <c r="P154" s="193">
        <v>2</v>
      </c>
      <c r="Q154" s="190">
        <v>2</v>
      </c>
      <c r="R154" s="194">
        <f t="shared" si="18"/>
        <v>1</v>
      </c>
      <c r="S154" s="194">
        <f t="shared" si="19"/>
        <v>1</v>
      </c>
      <c r="T154" s="188" t="str">
        <f t="shared" si="20"/>
        <v>SATISFACTORIO</v>
      </c>
      <c r="U154" s="189" t="s">
        <v>494</v>
      </c>
      <c r="V154" s="451" t="s">
        <v>991</v>
      </c>
    </row>
    <row r="155" spans="1:22" ht="90.75" customHeight="1" thickBot="1" thickTop="1">
      <c r="A155" s="355"/>
      <c r="B155" s="757" t="s">
        <v>764</v>
      </c>
      <c r="C155" s="757"/>
      <c r="D155" s="757"/>
      <c r="E155" s="757"/>
      <c r="F155" s="757"/>
      <c r="G155" s="757"/>
      <c r="H155" s="757"/>
      <c r="I155" s="757"/>
      <c r="J155" s="757"/>
      <c r="K155" s="757"/>
      <c r="L155" s="757"/>
      <c r="M155" s="757"/>
      <c r="N155" s="757"/>
      <c r="O155" s="758"/>
      <c r="P155" s="759" t="s">
        <v>758</v>
      </c>
      <c r="Q155" s="760"/>
      <c r="R155" s="356"/>
      <c r="S155" s="761">
        <f>(R116+R122+R123+R124+R126+R127+R130+R132+R136+R141+R142+R143+R144+R145+R150+R151+R152+R153+R154)/19</f>
        <v>0.9825438596491228</v>
      </c>
      <c r="T155" s="761"/>
      <c r="U155" s="354"/>
      <c r="V155" s="326"/>
    </row>
    <row r="156" spans="1:22" ht="408.75" customHeight="1" thickTop="1">
      <c r="A156" s="652" t="s">
        <v>495</v>
      </c>
      <c r="B156" s="208">
        <v>1</v>
      </c>
      <c r="C156" s="209" t="s">
        <v>75</v>
      </c>
      <c r="D156" s="655" t="s">
        <v>27</v>
      </c>
      <c r="E156" s="210" t="s">
        <v>496</v>
      </c>
      <c r="F156" s="210" t="s">
        <v>497</v>
      </c>
      <c r="G156" s="210" t="s">
        <v>498</v>
      </c>
      <c r="H156" s="209" t="s">
        <v>499</v>
      </c>
      <c r="I156" s="209" t="s">
        <v>500</v>
      </c>
      <c r="J156" s="209" t="s">
        <v>501</v>
      </c>
      <c r="K156" s="211">
        <v>1</v>
      </c>
      <c r="L156" s="209" t="s">
        <v>16</v>
      </c>
      <c r="M156" s="209" t="s">
        <v>17</v>
      </c>
      <c r="N156" s="209" t="s">
        <v>18</v>
      </c>
      <c r="O156" s="212" t="s">
        <v>19</v>
      </c>
      <c r="P156" s="213">
        <v>1</v>
      </c>
      <c r="Q156" s="214">
        <v>1</v>
      </c>
      <c r="R156" s="215">
        <f aca="true" t="shared" si="21" ref="R156:R165">+P156/Q156</f>
        <v>1</v>
      </c>
      <c r="S156" s="215">
        <f aca="true" t="shared" si="22" ref="S156:S165">+R156/K156</f>
        <v>1</v>
      </c>
      <c r="T156" s="424" t="str">
        <f aca="true" t="shared" si="23" ref="T156:T165">IF(R156&gt;=95%,$O$12,IF(R156&gt;=70%,$N$12,IF(R156&gt;=50%,$M$12,IF(R156&lt;50%,$L$12,))))</f>
        <v>SATISFACTORIO</v>
      </c>
      <c r="U156" s="216" t="s">
        <v>502</v>
      </c>
      <c r="V156" s="216" t="s">
        <v>1006</v>
      </c>
    </row>
    <row r="157" spans="1:22" ht="408.75" customHeight="1">
      <c r="A157" s="653"/>
      <c r="B157" s="217">
        <v>2</v>
      </c>
      <c r="C157" s="218" t="s">
        <v>38</v>
      </c>
      <c r="D157" s="640"/>
      <c r="E157" s="219" t="s">
        <v>503</v>
      </c>
      <c r="F157" s="219" t="s">
        <v>504</v>
      </c>
      <c r="G157" s="219" t="s">
        <v>505</v>
      </c>
      <c r="H157" s="218" t="s">
        <v>506</v>
      </c>
      <c r="I157" s="218" t="s">
        <v>507</v>
      </c>
      <c r="J157" s="218" t="s">
        <v>508</v>
      </c>
      <c r="K157" s="220">
        <v>1</v>
      </c>
      <c r="L157" s="218" t="s">
        <v>16</v>
      </c>
      <c r="M157" s="218" t="s">
        <v>17</v>
      </c>
      <c r="N157" s="218" t="s">
        <v>18</v>
      </c>
      <c r="O157" s="221" t="s">
        <v>19</v>
      </c>
      <c r="P157" s="222">
        <v>2</v>
      </c>
      <c r="Q157" s="223">
        <v>2</v>
      </c>
      <c r="R157" s="224">
        <f t="shared" si="21"/>
        <v>1</v>
      </c>
      <c r="S157" s="224">
        <f t="shared" si="22"/>
        <v>1</v>
      </c>
      <c r="T157" s="425" t="str">
        <f t="shared" si="23"/>
        <v>SATISFACTORIO</v>
      </c>
      <c r="U157" s="225" t="s">
        <v>509</v>
      </c>
      <c r="V157" s="460" t="s">
        <v>1007</v>
      </c>
    </row>
    <row r="158" spans="1:22" ht="408.75" customHeight="1">
      <c r="A158" s="653"/>
      <c r="B158" s="217">
        <v>3</v>
      </c>
      <c r="C158" s="640" t="s">
        <v>75</v>
      </c>
      <c r="D158" s="640"/>
      <c r="E158" s="219" t="s">
        <v>510</v>
      </c>
      <c r="F158" s="219" t="s">
        <v>511</v>
      </c>
      <c r="G158" s="219" t="s">
        <v>511</v>
      </c>
      <c r="H158" s="218" t="s">
        <v>512</v>
      </c>
      <c r="I158" s="218" t="s">
        <v>513</v>
      </c>
      <c r="J158" s="218" t="s">
        <v>514</v>
      </c>
      <c r="K158" s="220">
        <v>1</v>
      </c>
      <c r="L158" s="218" t="s">
        <v>16</v>
      </c>
      <c r="M158" s="218" t="s">
        <v>17</v>
      </c>
      <c r="N158" s="218" t="s">
        <v>18</v>
      </c>
      <c r="O158" s="221" t="s">
        <v>19</v>
      </c>
      <c r="P158" s="222">
        <v>3</v>
      </c>
      <c r="Q158" s="223">
        <v>6</v>
      </c>
      <c r="R158" s="224">
        <f t="shared" si="21"/>
        <v>0.5</v>
      </c>
      <c r="S158" s="224">
        <f t="shared" si="22"/>
        <v>0.5</v>
      </c>
      <c r="T158" s="425" t="str">
        <f t="shared" si="23"/>
        <v>MINIMO</v>
      </c>
      <c r="U158" s="225" t="s">
        <v>515</v>
      </c>
      <c r="V158" s="225" t="s">
        <v>1051</v>
      </c>
    </row>
    <row r="159" spans="1:22" ht="408.75" customHeight="1">
      <c r="A159" s="653"/>
      <c r="B159" s="217">
        <v>4</v>
      </c>
      <c r="C159" s="640"/>
      <c r="D159" s="640" t="s">
        <v>39</v>
      </c>
      <c r="E159" s="219" t="s">
        <v>516</v>
      </c>
      <c r="F159" s="219" t="s">
        <v>517</v>
      </c>
      <c r="G159" s="226" t="s">
        <v>518</v>
      </c>
      <c r="H159" s="218" t="s">
        <v>519</v>
      </c>
      <c r="I159" s="218" t="s">
        <v>520</v>
      </c>
      <c r="J159" s="218" t="s">
        <v>521</v>
      </c>
      <c r="K159" s="220">
        <v>1</v>
      </c>
      <c r="L159" s="218" t="s">
        <v>16</v>
      </c>
      <c r="M159" s="218" t="s">
        <v>17</v>
      </c>
      <c r="N159" s="218" t="s">
        <v>18</v>
      </c>
      <c r="O159" s="221" t="s">
        <v>19</v>
      </c>
      <c r="P159" s="222">
        <v>2</v>
      </c>
      <c r="Q159" s="223">
        <v>2</v>
      </c>
      <c r="R159" s="224">
        <f t="shared" si="21"/>
        <v>1</v>
      </c>
      <c r="S159" s="224">
        <f t="shared" si="22"/>
        <v>1</v>
      </c>
      <c r="T159" s="425" t="str">
        <f t="shared" si="23"/>
        <v>SATISFACTORIO</v>
      </c>
      <c r="U159" s="225" t="s">
        <v>1008</v>
      </c>
      <c r="V159" s="225" t="s">
        <v>1052</v>
      </c>
    </row>
    <row r="160" spans="1:22" ht="408.75" customHeight="1">
      <c r="A160" s="653"/>
      <c r="B160" s="217">
        <v>5</v>
      </c>
      <c r="C160" s="640"/>
      <c r="D160" s="640"/>
      <c r="E160" s="219" t="s">
        <v>522</v>
      </c>
      <c r="F160" s="219" t="s">
        <v>523</v>
      </c>
      <c r="G160" s="219" t="s">
        <v>523</v>
      </c>
      <c r="H160" s="218" t="s">
        <v>506</v>
      </c>
      <c r="I160" s="218" t="s">
        <v>524</v>
      </c>
      <c r="J160" s="218" t="s">
        <v>525</v>
      </c>
      <c r="K160" s="220">
        <v>1</v>
      </c>
      <c r="L160" s="218" t="s">
        <v>16</v>
      </c>
      <c r="M160" s="218" t="s">
        <v>17</v>
      </c>
      <c r="N160" s="218" t="s">
        <v>18</v>
      </c>
      <c r="O160" s="221" t="s">
        <v>19</v>
      </c>
      <c r="P160" s="222">
        <v>76</v>
      </c>
      <c r="Q160" s="223">
        <v>76</v>
      </c>
      <c r="R160" s="224">
        <f t="shared" si="21"/>
        <v>1</v>
      </c>
      <c r="S160" s="224">
        <f t="shared" si="22"/>
        <v>1</v>
      </c>
      <c r="T160" s="425" t="str">
        <f t="shared" si="23"/>
        <v>SATISFACTORIO</v>
      </c>
      <c r="U160" s="225" t="s">
        <v>526</v>
      </c>
      <c r="V160" s="225" t="s">
        <v>1009</v>
      </c>
    </row>
    <row r="161" spans="1:22" ht="408.75" customHeight="1">
      <c r="A161" s="653"/>
      <c r="B161" s="217">
        <v>6</v>
      </c>
      <c r="C161" s="640" t="s">
        <v>38</v>
      </c>
      <c r="D161" s="640" t="s">
        <v>27</v>
      </c>
      <c r="E161" s="219" t="s">
        <v>527</v>
      </c>
      <c r="F161" s="219" t="s">
        <v>528</v>
      </c>
      <c r="G161" s="219" t="s">
        <v>528</v>
      </c>
      <c r="H161" s="218" t="s">
        <v>529</v>
      </c>
      <c r="I161" s="218" t="s">
        <v>530</v>
      </c>
      <c r="J161" s="218" t="s">
        <v>531</v>
      </c>
      <c r="K161" s="220">
        <v>1</v>
      </c>
      <c r="L161" s="218" t="s">
        <v>16</v>
      </c>
      <c r="M161" s="218" t="s">
        <v>17</v>
      </c>
      <c r="N161" s="218" t="s">
        <v>18</v>
      </c>
      <c r="O161" s="221" t="s">
        <v>19</v>
      </c>
      <c r="P161" s="222">
        <v>1</v>
      </c>
      <c r="Q161" s="223">
        <v>1</v>
      </c>
      <c r="R161" s="224">
        <f t="shared" si="21"/>
        <v>1</v>
      </c>
      <c r="S161" s="224">
        <f t="shared" si="22"/>
        <v>1</v>
      </c>
      <c r="T161" s="425" t="str">
        <f t="shared" si="23"/>
        <v>SATISFACTORIO</v>
      </c>
      <c r="U161" s="225" t="s">
        <v>532</v>
      </c>
      <c r="V161" s="225" t="s">
        <v>1010</v>
      </c>
    </row>
    <row r="162" spans="1:22" ht="408.75" customHeight="1">
      <c r="A162" s="653"/>
      <c r="B162" s="656">
        <v>7</v>
      </c>
      <c r="C162" s="640"/>
      <c r="D162" s="640"/>
      <c r="E162" s="697" t="s">
        <v>90</v>
      </c>
      <c r="F162" s="227" t="s">
        <v>93</v>
      </c>
      <c r="G162" s="227" t="s">
        <v>93</v>
      </c>
      <c r="H162" s="218" t="s">
        <v>533</v>
      </c>
      <c r="I162" s="228" t="s">
        <v>95</v>
      </c>
      <c r="J162" s="228" t="s">
        <v>71</v>
      </c>
      <c r="K162" s="220">
        <v>1</v>
      </c>
      <c r="L162" s="218" t="s">
        <v>16</v>
      </c>
      <c r="M162" s="218" t="s">
        <v>17</v>
      </c>
      <c r="N162" s="218" t="s">
        <v>18</v>
      </c>
      <c r="O162" s="221" t="s">
        <v>19</v>
      </c>
      <c r="P162" s="222">
        <v>4</v>
      </c>
      <c r="Q162" s="223">
        <v>26</v>
      </c>
      <c r="R162" s="224">
        <f t="shared" si="21"/>
        <v>0.15384615384615385</v>
      </c>
      <c r="S162" s="224">
        <f t="shared" si="22"/>
        <v>0.15384615384615385</v>
      </c>
      <c r="T162" s="98" t="str">
        <f t="shared" si="23"/>
        <v>INSATISFACTORIO</v>
      </c>
      <c r="U162" s="225" t="s">
        <v>534</v>
      </c>
      <c r="V162" s="225" t="s">
        <v>1011</v>
      </c>
    </row>
    <row r="163" spans="1:22" ht="408.75" customHeight="1">
      <c r="A163" s="653"/>
      <c r="B163" s="657"/>
      <c r="C163" s="640"/>
      <c r="D163" s="640"/>
      <c r="E163" s="696"/>
      <c r="F163" s="227" t="s">
        <v>94</v>
      </c>
      <c r="G163" s="227" t="s">
        <v>94</v>
      </c>
      <c r="H163" s="218" t="s">
        <v>533</v>
      </c>
      <c r="I163" s="228" t="s">
        <v>476</v>
      </c>
      <c r="J163" s="228" t="s">
        <v>71</v>
      </c>
      <c r="K163" s="220">
        <v>1</v>
      </c>
      <c r="L163" s="218" t="s">
        <v>16</v>
      </c>
      <c r="M163" s="218" t="s">
        <v>17</v>
      </c>
      <c r="N163" s="218" t="s">
        <v>18</v>
      </c>
      <c r="O163" s="221" t="s">
        <v>19</v>
      </c>
      <c r="P163" s="222">
        <v>2.4</v>
      </c>
      <c r="Q163" s="223">
        <v>7</v>
      </c>
      <c r="R163" s="224">
        <f t="shared" si="21"/>
        <v>0.34285714285714286</v>
      </c>
      <c r="S163" s="224">
        <f t="shared" si="22"/>
        <v>0.34285714285714286</v>
      </c>
      <c r="T163" s="98" t="str">
        <f t="shared" si="23"/>
        <v>INSATISFACTORIO</v>
      </c>
      <c r="U163" s="225" t="s">
        <v>534</v>
      </c>
      <c r="V163" s="225" t="s">
        <v>1012</v>
      </c>
    </row>
    <row r="164" spans="1:22" ht="408.75" customHeight="1">
      <c r="A164" s="653"/>
      <c r="B164" s="217">
        <v>8</v>
      </c>
      <c r="C164" s="640"/>
      <c r="D164" s="640"/>
      <c r="E164" s="219" t="s">
        <v>30</v>
      </c>
      <c r="F164" s="219" t="s">
        <v>63</v>
      </c>
      <c r="G164" s="219" t="s">
        <v>63</v>
      </c>
      <c r="H164" s="218" t="s">
        <v>535</v>
      </c>
      <c r="I164" s="218" t="s">
        <v>86</v>
      </c>
      <c r="J164" s="218" t="s">
        <v>58</v>
      </c>
      <c r="K164" s="220">
        <v>1</v>
      </c>
      <c r="L164" s="218" t="s">
        <v>16</v>
      </c>
      <c r="M164" s="218" t="s">
        <v>17</v>
      </c>
      <c r="N164" s="218" t="s">
        <v>18</v>
      </c>
      <c r="O164" s="221" t="s">
        <v>19</v>
      </c>
      <c r="P164" s="222">
        <v>5.6</v>
      </c>
      <c r="Q164" s="223">
        <v>8</v>
      </c>
      <c r="R164" s="224">
        <f t="shared" si="21"/>
        <v>0.7</v>
      </c>
      <c r="S164" s="224">
        <f t="shared" si="22"/>
        <v>0.7</v>
      </c>
      <c r="T164" s="425" t="str">
        <f t="shared" si="23"/>
        <v>ACEPTABLE</v>
      </c>
      <c r="U164" s="229" t="s">
        <v>536</v>
      </c>
      <c r="V164" s="225" t="s">
        <v>1057</v>
      </c>
    </row>
    <row r="165" spans="1:22" ht="408.75" customHeight="1">
      <c r="A165" s="653"/>
      <c r="B165" s="217">
        <v>9</v>
      </c>
      <c r="C165" s="640"/>
      <c r="D165" s="640"/>
      <c r="E165" s="219" t="s">
        <v>31</v>
      </c>
      <c r="F165" s="219" t="s">
        <v>61</v>
      </c>
      <c r="G165" s="219" t="s">
        <v>61</v>
      </c>
      <c r="H165" s="218" t="s">
        <v>533</v>
      </c>
      <c r="I165" s="218" t="s">
        <v>32</v>
      </c>
      <c r="J165" s="218" t="s">
        <v>84</v>
      </c>
      <c r="K165" s="220">
        <v>1</v>
      </c>
      <c r="L165" s="218" t="s">
        <v>16</v>
      </c>
      <c r="M165" s="218" t="s">
        <v>17</v>
      </c>
      <c r="N165" s="218" t="s">
        <v>18</v>
      </c>
      <c r="O165" s="221" t="s">
        <v>19</v>
      </c>
      <c r="P165" s="222">
        <v>6</v>
      </c>
      <c r="Q165" s="223">
        <v>6</v>
      </c>
      <c r="R165" s="224">
        <f t="shared" si="21"/>
        <v>1</v>
      </c>
      <c r="S165" s="224">
        <f t="shared" si="22"/>
        <v>1</v>
      </c>
      <c r="T165" s="425" t="str">
        <f t="shared" si="23"/>
        <v>SATISFACTORIO</v>
      </c>
      <c r="U165" s="225" t="s">
        <v>537</v>
      </c>
      <c r="V165" s="225" t="s">
        <v>1053</v>
      </c>
    </row>
    <row r="166" spans="1:22" ht="408.75" customHeight="1">
      <c r="A166" s="653"/>
      <c r="B166" s="217">
        <v>10</v>
      </c>
      <c r="C166" s="218" t="s">
        <v>91</v>
      </c>
      <c r="D166" s="640"/>
      <c r="E166" s="219" t="s">
        <v>538</v>
      </c>
      <c r="F166" s="219" t="s">
        <v>539</v>
      </c>
      <c r="G166" s="219"/>
      <c r="H166" s="218" t="s">
        <v>540</v>
      </c>
      <c r="I166" s="218" t="s">
        <v>29</v>
      </c>
      <c r="J166" s="218" t="s">
        <v>28</v>
      </c>
      <c r="K166" s="220">
        <v>1</v>
      </c>
      <c r="L166" s="218" t="s">
        <v>16</v>
      </c>
      <c r="M166" s="218" t="s">
        <v>17</v>
      </c>
      <c r="N166" s="218" t="s">
        <v>18</v>
      </c>
      <c r="O166" s="221" t="s">
        <v>19</v>
      </c>
      <c r="P166" s="222">
        <v>1</v>
      </c>
      <c r="Q166" s="223">
        <v>1</v>
      </c>
      <c r="R166" s="224">
        <f t="shared" si="18"/>
        <v>1</v>
      </c>
      <c r="S166" s="224">
        <f t="shared" si="19"/>
        <v>1</v>
      </c>
      <c r="T166" s="425" t="str">
        <f t="shared" si="20"/>
        <v>SATISFACTORIO</v>
      </c>
      <c r="U166" s="225" t="s">
        <v>541</v>
      </c>
      <c r="V166" s="225" t="s">
        <v>1066</v>
      </c>
    </row>
    <row r="167" spans="1:22" ht="408.75" customHeight="1">
      <c r="A167" s="653"/>
      <c r="B167" s="217">
        <v>11</v>
      </c>
      <c r="C167" s="218" t="s">
        <v>75</v>
      </c>
      <c r="D167" s="640" t="s">
        <v>39</v>
      </c>
      <c r="E167" s="219" t="s">
        <v>73</v>
      </c>
      <c r="F167" s="219" t="s">
        <v>82</v>
      </c>
      <c r="G167" s="219" t="s">
        <v>82</v>
      </c>
      <c r="H167" s="218" t="s">
        <v>542</v>
      </c>
      <c r="I167" s="218" t="s">
        <v>68</v>
      </c>
      <c r="J167" s="218" t="s">
        <v>85</v>
      </c>
      <c r="K167" s="220">
        <v>1</v>
      </c>
      <c r="L167" s="218" t="s">
        <v>16</v>
      </c>
      <c r="M167" s="218" t="s">
        <v>17</v>
      </c>
      <c r="N167" s="218" t="s">
        <v>18</v>
      </c>
      <c r="O167" s="221" t="s">
        <v>19</v>
      </c>
      <c r="P167" s="222">
        <v>6</v>
      </c>
      <c r="Q167" s="223">
        <v>6</v>
      </c>
      <c r="R167" s="224">
        <f t="shared" si="18"/>
        <v>1</v>
      </c>
      <c r="S167" s="224">
        <f t="shared" si="19"/>
        <v>1</v>
      </c>
      <c r="T167" s="425" t="str">
        <f t="shared" si="20"/>
        <v>SATISFACTORIO</v>
      </c>
      <c r="U167" s="225" t="s">
        <v>543</v>
      </c>
      <c r="V167" s="225" t="s">
        <v>1054</v>
      </c>
    </row>
    <row r="168" spans="1:22" ht="408.75" customHeight="1">
      <c r="A168" s="653"/>
      <c r="B168" s="217">
        <v>12</v>
      </c>
      <c r="C168" s="640" t="s">
        <v>38</v>
      </c>
      <c r="D168" s="640"/>
      <c r="E168" s="710" t="s">
        <v>33</v>
      </c>
      <c r="F168" s="219" t="s">
        <v>155</v>
      </c>
      <c r="G168" s="219" t="s">
        <v>59</v>
      </c>
      <c r="H168" s="218" t="s">
        <v>544</v>
      </c>
      <c r="I168" s="640" t="s">
        <v>34</v>
      </c>
      <c r="J168" s="218" t="s">
        <v>35</v>
      </c>
      <c r="K168" s="220">
        <v>1</v>
      </c>
      <c r="L168" s="218" t="s">
        <v>16</v>
      </c>
      <c r="M168" s="218" t="s">
        <v>17</v>
      </c>
      <c r="N168" s="218" t="s">
        <v>18</v>
      </c>
      <c r="O168" s="221" t="s">
        <v>19</v>
      </c>
      <c r="P168" s="222">
        <v>8</v>
      </c>
      <c r="Q168" s="223">
        <v>8</v>
      </c>
      <c r="R168" s="224">
        <f t="shared" si="18"/>
        <v>1</v>
      </c>
      <c r="S168" s="224">
        <f t="shared" si="19"/>
        <v>1</v>
      </c>
      <c r="T168" s="425" t="str">
        <f t="shared" si="20"/>
        <v>SATISFACTORIO</v>
      </c>
      <c r="U168" s="225" t="s">
        <v>545</v>
      </c>
      <c r="V168" s="225" t="s">
        <v>1055</v>
      </c>
    </row>
    <row r="169" spans="1:22" ht="408.75" customHeight="1">
      <c r="A169" s="653"/>
      <c r="B169" s="217">
        <v>13</v>
      </c>
      <c r="C169" s="640"/>
      <c r="D169" s="640"/>
      <c r="E169" s="710"/>
      <c r="F169" s="219" t="s">
        <v>160</v>
      </c>
      <c r="G169" s="219" t="s">
        <v>160</v>
      </c>
      <c r="H169" s="218" t="s">
        <v>544</v>
      </c>
      <c r="I169" s="640"/>
      <c r="J169" s="218" t="s">
        <v>36</v>
      </c>
      <c r="K169" s="220">
        <v>1</v>
      </c>
      <c r="L169" s="218" t="s">
        <v>16</v>
      </c>
      <c r="M169" s="218" t="s">
        <v>17</v>
      </c>
      <c r="N169" s="218" t="s">
        <v>18</v>
      </c>
      <c r="O169" s="221" t="s">
        <v>19</v>
      </c>
      <c r="P169" s="222">
        <v>8</v>
      </c>
      <c r="Q169" s="223">
        <v>8</v>
      </c>
      <c r="R169" s="224">
        <f t="shared" si="18"/>
        <v>1</v>
      </c>
      <c r="S169" s="224">
        <f t="shared" si="19"/>
        <v>1</v>
      </c>
      <c r="T169" s="425" t="str">
        <f t="shared" si="20"/>
        <v>SATISFACTORIO</v>
      </c>
      <c r="U169" s="225" t="s">
        <v>546</v>
      </c>
      <c r="V169" s="225" t="s">
        <v>1056</v>
      </c>
    </row>
    <row r="170" spans="1:22" ht="408.75" customHeight="1">
      <c r="A170" s="653"/>
      <c r="B170" s="217">
        <v>14</v>
      </c>
      <c r="C170" s="640"/>
      <c r="D170" s="640"/>
      <c r="E170" s="710"/>
      <c r="F170" s="219" t="s">
        <v>218</v>
      </c>
      <c r="G170" s="219" t="s">
        <v>218</v>
      </c>
      <c r="H170" s="218" t="s">
        <v>544</v>
      </c>
      <c r="I170" s="640"/>
      <c r="J170" s="218" t="s">
        <v>37</v>
      </c>
      <c r="K170" s="220">
        <v>1</v>
      </c>
      <c r="L170" s="218" t="s">
        <v>16</v>
      </c>
      <c r="M170" s="218" t="s">
        <v>17</v>
      </c>
      <c r="N170" s="218" t="s">
        <v>18</v>
      </c>
      <c r="O170" s="221" t="s">
        <v>19</v>
      </c>
      <c r="P170" s="222" t="s">
        <v>106</v>
      </c>
      <c r="Q170" s="223" t="s">
        <v>106</v>
      </c>
      <c r="R170" s="223" t="s">
        <v>106</v>
      </c>
      <c r="S170" s="223" t="s">
        <v>106</v>
      </c>
      <c r="T170" s="223" t="s">
        <v>106</v>
      </c>
      <c r="U170" s="224" t="s">
        <v>106</v>
      </c>
      <c r="V170" s="224" t="s">
        <v>106</v>
      </c>
    </row>
    <row r="171" spans="1:22" ht="408.75" customHeight="1">
      <c r="A171" s="653"/>
      <c r="B171" s="217">
        <v>15</v>
      </c>
      <c r="C171" s="640" t="s">
        <v>75</v>
      </c>
      <c r="D171" s="640"/>
      <c r="E171" s="219" t="s">
        <v>547</v>
      </c>
      <c r="F171" s="219" t="s">
        <v>548</v>
      </c>
      <c r="G171" s="219" t="s">
        <v>549</v>
      </c>
      <c r="H171" s="218" t="s">
        <v>550</v>
      </c>
      <c r="I171" s="218" t="s">
        <v>551</v>
      </c>
      <c r="J171" s="218" t="s">
        <v>552</v>
      </c>
      <c r="K171" s="220">
        <v>1</v>
      </c>
      <c r="L171" s="218" t="s">
        <v>16</v>
      </c>
      <c r="M171" s="218" t="s">
        <v>17</v>
      </c>
      <c r="N171" s="218" t="s">
        <v>18</v>
      </c>
      <c r="O171" s="221" t="s">
        <v>19</v>
      </c>
      <c r="P171" s="222">
        <v>3</v>
      </c>
      <c r="Q171" s="223">
        <v>3</v>
      </c>
      <c r="R171" s="224">
        <f t="shared" si="18"/>
        <v>1</v>
      </c>
      <c r="S171" s="224">
        <f t="shared" si="19"/>
        <v>1</v>
      </c>
      <c r="T171" s="425" t="str">
        <f t="shared" si="20"/>
        <v>SATISFACTORIO</v>
      </c>
      <c r="U171" s="225" t="s">
        <v>553</v>
      </c>
      <c r="V171" s="225" t="s">
        <v>1058</v>
      </c>
    </row>
    <row r="172" spans="1:22" ht="408.75" customHeight="1">
      <c r="A172" s="653"/>
      <c r="B172" s="217">
        <v>16</v>
      </c>
      <c r="C172" s="640"/>
      <c r="D172" s="640"/>
      <c r="E172" s="219" t="s">
        <v>554</v>
      </c>
      <c r="F172" s="219" t="s">
        <v>555</v>
      </c>
      <c r="G172" s="219" t="s">
        <v>556</v>
      </c>
      <c r="H172" s="218" t="s">
        <v>557</v>
      </c>
      <c r="I172" s="218" t="s">
        <v>558</v>
      </c>
      <c r="J172" s="218" t="s">
        <v>559</v>
      </c>
      <c r="K172" s="220">
        <v>1</v>
      </c>
      <c r="L172" s="218" t="s">
        <v>16</v>
      </c>
      <c r="M172" s="218" t="s">
        <v>17</v>
      </c>
      <c r="N172" s="218" t="s">
        <v>18</v>
      </c>
      <c r="O172" s="221" t="s">
        <v>19</v>
      </c>
      <c r="P172" s="222">
        <v>2</v>
      </c>
      <c r="Q172" s="223">
        <v>2</v>
      </c>
      <c r="R172" s="224">
        <f t="shared" si="18"/>
        <v>1</v>
      </c>
      <c r="S172" s="224">
        <f t="shared" si="19"/>
        <v>1</v>
      </c>
      <c r="T172" s="425" t="str">
        <f t="shared" si="20"/>
        <v>SATISFACTORIO</v>
      </c>
      <c r="U172" s="225" t="s">
        <v>560</v>
      </c>
      <c r="V172" s="225" t="s">
        <v>1061</v>
      </c>
    </row>
    <row r="173" spans="1:22" ht="408.75" customHeight="1">
      <c r="A173" s="653"/>
      <c r="B173" s="217">
        <v>17</v>
      </c>
      <c r="C173" s="640" t="s">
        <v>38</v>
      </c>
      <c r="D173" s="640" t="s">
        <v>27</v>
      </c>
      <c r="E173" s="219" t="s">
        <v>561</v>
      </c>
      <c r="F173" s="219" t="s">
        <v>562</v>
      </c>
      <c r="G173" s="219" t="s">
        <v>562</v>
      </c>
      <c r="H173" s="218" t="s">
        <v>550</v>
      </c>
      <c r="I173" s="218" t="s">
        <v>563</v>
      </c>
      <c r="J173" s="218" t="s">
        <v>564</v>
      </c>
      <c r="K173" s="220">
        <v>1</v>
      </c>
      <c r="L173" s="218" t="s">
        <v>16</v>
      </c>
      <c r="M173" s="218" t="s">
        <v>17</v>
      </c>
      <c r="N173" s="218" t="s">
        <v>18</v>
      </c>
      <c r="O173" s="221" t="s">
        <v>19</v>
      </c>
      <c r="P173" s="222">
        <f>531+311</f>
        <v>842</v>
      </c>
      <c r="Q173" s="223">
        <v>842</v>
      </c>
      <c r="R173" s="224">
        <f t="shared" si="18"/>
        <v>1</v>
      </c>
      <c r="S173" s="224">
        <f t="shared" si="19"/>
        <v>1</v>
      </c>
      <c r="T173" s="425" t="str">
        <f t="shared" si="20"/>
        <v>SATISFACTORIO</v>
      </c>
      <c r="U173" s="225" t="s">
        <v>565</v>
      </c>
      <c r="V173" s="225" t="s">
        <v>1062</v>
      </c>
    </row>
    <row r="174" spans="1:22" ht="408.75" customHeight="1" thickBot="1">
      <c r="A174" s="654"/>
      <c r="B174" s="230">
        <v>18</v>
      </c>
      <c r="C174" s="641"/>
      <c r="D174" s="641"/>
      <c r="E174" s="231" t="s">
        <v>566</v>
      </c>
      <c r="F174" s="231" t="s">
        <v>567</v>
      </c>
      <c r="G174" s="231" t="s">
        <v>567</v>
      </c>
      <c r="H174" s="232" t="s">
        <v>540</v>
      </c>
      <c r="I174" s="232" t="s">
        <v>568</v>
      </c>
      <c r="J174" s="232" t="s">
        <v>569</v>
      </c>
      <c r="K174" s="233">
        <v>1</v>
      </c>
      <c r="L174" s="232" t="s">
        <v>16</v>
      </c>
      <c r="M174" s="232" t="s">
        <v>17</v>
      </c>
      <c r="N174" s="232" t="s">
        <v>18</v>
      </c>
      <c r="O174" s="234" t="s">
        <v>19</v>
      </c>
      <c r="P174" s="235">
        <v>81343</v>
      </c>
      <c r="Q174" s="236">
        <v>81343</v>
      </c>
      <c r="R174" s="237">
        <f t="shared" si="18"/>
        <v>1</v>
      </c>
      <c r="S174" s="237">
        <f t="shared" si="19"/>
        <v>1</v>
      </c>
      <c r="T174" s="426" t="str">
        <f t="shared" si="20"/>
        <v>SATISFACTORIO</v>
      </c>
      <c r="U174" s="357" t="s">
        <v>570</v>
      </c>
      <c r="V174" s="225" t="s">
        <v>1063</v>
      </c>
    </row>
    <row r="175" spans="1:22" ht="114" customHeight="1" thickBot="1" thickTop="1">
      <c r="A175" s="404"/>
      <c r="B175" s="762" t="s">
        <v>765</v>
      </c>
      <c r="C175" s="762"/>
      <c r="D175" s="762"/>
      <c r="E175" s="762"/>
      <c r="F175" s="762"/>
      <c r="G175" s="762"/>
      <c r="H175" s="762"/>
      <c r="I175" s="762"/>
      <c r="J175" s="762"/>
      <c r="K175" s="762"/>
      <c r="L175" s="762"/>
      <c r="M175" s="762"/>
      <c r="N175" s="762"/>
      <c r="O175" s="763"/>
      <c r="P175" s="764" t="s">
        <v>758</v>
      </c>
      <c r="Q175" s="765"/>
      <c r="R175" s="397"/>
      <c r="S175" s="766">
        <f>(R156+R157+R158+R159+R160+R161+R162+R163+R164+R165+R166+R167+R168+R169+R171+R172+R173+R174)/18</f>
        <v>0.872039072039072</v>
      </c>
      <c r="T175" s="766"/>
      <c r="U175" s="357"/>
      <c r="V175" s="327"/>
    </row>
    <row r="176" spans="1:22" ht="408.75" customHeight="1" thickTop="1">
      <c r="A176" s="658" t="s">
        <v>571</v>
      </c>
      <c r="B176" s="238">
        <v>1</v>
      </c>
      <c r="C176" s="661" t="s">
        <v>38</v>
      </c>
      <c r="D176" s="661" t="s">
        <v>27</v>
      </c>
      <c r="E176" s="239" t="s">
        <v>30</v>
      </c>
      <c r="F176" s="239" t="s">
        <v>63</v>
      </c>
      <c r="G176" s="239" t="s">
        <v>63</v>
      </c>
      <c r="H176" s="240" t="s">
        <v>572</v>
      </c>
      <c r="I176" s="240" t="s">
        <v>86</v>
      </c>
      <c r="J176" s="240" t="s">
        <v>58</v>
      </c>
      <c r="K176" s="241">
        <v>1</v>
      </c>
      <c r="L176" s="240" t="s">
        <v>16</v>
      </c>
      <c r="M176" s="240" t="s">
        <v>17</v>
      </c>
      <c r="N176" s="240" t="s">
        <v>18</v>
      </c>
      <c r="O176" s="242" t="s">
        <v>19</v>
      </c>
      <c r="P176" s="243">
        <v>1.1</v>
      </c>
      <c r="Q176" s="244">
        <v>3</v>
      </c>
      <c r="R176" s="245">
        <f t="shared" si="18"/>
        <v>0.3666666666666667</v>
      </c>
      <c r="S176" s="245">
        <f t="shared" si="19"/>
        <v>0.3666666666666667</v>
      </c>
      <c r="T176" s="455" t="str">
        <f t="shared" si="20"/>
        <v>INSATISFACTORIO</v>
      </c>
      <c r="U176" s="409" t="s">
        <v>573</v>
      </c>
      <c r="V176" s="456" t="s">
        <v>992</v>
      </c>
    </row>
    <row r="177" spans="1:22" ht="408.75" customHeight="1">
      <c r="A177" s="659"/>
      <c r="B177" s="246">
        <v>2</v>
      </c>
      <c r="C177" s="662"/>
      <c r="D177" s="662"/>
      <c r="E177" s="247" t="s">
        <v>31</v>
      </c>
      <c r="F177" s="247" t="s">
        <v>61</v>
      </c>
      <c r="G177" s="247" t="s">
        <v>61</v>
      </c>
      <c r="H177" s="248" t="s">
        <v>572</v>
      </c>
      <c r="I177" s="248" t="s">
        <v>32</v>
      </c>
      <c r="J177" s="248" t="s">
        <v>84</v>
      </c>
      <c r="K177" s="249">
        <v>1</v>
      </c>
      <c r="L177" s="248" t="s">
        <v>16</v>
      </c>
      <c r="M177" s="248" t="s">
        <v>17</v>
      </c>
      <c r="N177" s="248" t="s">
        <v>18</v>
      </c>
      <c r="O177" s="250" t="s">
        <v>19</v>
      </c>
      <c r="P177" s="251">
        <v>6</v>
      </c>
      <c r="Q177" s="252">
        <v>6</v>
      </c>
      <c r="R177" s="253">
        <f t="shared" si="18"/>
        <v>1</v>
      </c>
      <c r="S177" s="253">
        <f t="shared" si="19"/>
        <v>1</v>
      </c>
      <c r="T177" s="427" t="str">
        <f t="shared" si="20"/>
        <v>SATISFACTORIO</v>
      </c>
      <c r="U177" s="253" t="s">
        <v>574</v>
      </c>
      <c r="V177" s="456" t="s">
        <v>993</v>
      </c>
    </row>
    <row r="178" spans="1:22" ht="408.75" customHeight="1">
      <c r="A178" s="659"/>
      <c r="B178" s="663">
        <v>3</v>
      </c>
      <c r="C178" s="662"/>
      <c r="D178" s="662"/>
      <c r="E178" s="665" t="s">
        <v>90</v>
      </c>
      <c r="F178" s="254" t="s">
        <v>93</v>
      </c>
      <c r="G178" s="254" t="s">
        <v>93</v>
      </c>
      <c r="H178" s="248" t="s">
        <v>572</v>
      </c>
      <c r="I178" s="255" t="s">
        <v>95</v>
      </c>
      <c r="J178" s="255" t="s">
        <v>71</v>
      </c>
      <c r="K178" s="249">
        <v>1</v>
      </c>
      <c r="L178" s="248" t="s">
        <v>16</v>
      </c>
      <c r="M178" s="248" t="s">
        <v>17</v>
      </c>
      <c r="N178" s="248" t="s">
        <v>18</v>
      </c>
      <c r="O178" s="250" t="s">
        <v>19</v>
      </c>
      <c r="P178" s="251">
        <v>2.7</v>
      </c>
      <c r="Q178" s="252">
        <v>8</v>
      </c>
      <c r="R178" s="253">
        <f t="shared" si="18"/>
        <v>0.3375</v>
      </c>
      <c r="S178" s="253">
        <f t="shared" si="19"/>
        <v>0.3375</v>
      </c>
      <c r="T178" s="98" t="str">
        <f t="shared" si="20"/>
        <v>INSATISFACTORIO</v>
      </c>
      <c r="U178" s="253" t="s">
        <v>575</v>
      </c>
      <c r="V178" s="436" t="s">
        <v>946</v>
      </c>
    </row>
    <row r="179" spans="1:22" ht="408.75" customHeight="1">
      <c r="A179" s="659"/>
      <c r="B179" s="664"/>
      <c r="C179" s="662"/>
      <c r="D179" s="662"/>
      <c r="E179" s="666"/>
      <c r="F179" s="254" t="s">
        <v>94</v>
      </c>
      <c r="G179" s="254" t="s">
        <v>94</v>
      </c>
      <c r="H179" s="248" t="s">
        <v>572</v>
      </c>
      <c r="I179" s="255" t="s">
        <v>476</v>
      </c>
      <c r="J179" s="255" t="s">
        <v>71</v>
      </c>
      <c r="K179" s="249">
        <v>1</v>
      </c>
      <c r="L179" s="248" t="s">
        <v>16</v>
      </c>
      <c r="M179" s="248" t="s">
        <v>17</v>
      </c>
      <c r="N179" s="248" t="s">
        <v>18</v>
      </c>
      <c r="O179" s="250" t="s">
        <v>19</v>
      </c>
      <c r="P179" s="251">
        <v>1.1</v>
      </c>
      <c r="Q179" s="252">
        <v>10</v>
      </c>
      <c r="R179" s="253">
        <f t="shared" si="18"/>
        <v>0.11000000000000001</v>
      </c>
      <c r="S179" s="253">
        <f t="shared" si="19"/>
        <v>0.11000000000000001</v>
      </c>
      <c r="T179" s="98" t="str">
        <f t="shared" si="20"/>
        <v>INSATISFACTORIO</v>
      </c>
      <c r="U179" s="253" t="s">
        <v>576</v>
      </c>
      <c r="V179" s="436" t="s">
        <v>994</v>
      </c>
    </row>
    <row r="180" spans="1:22" ht="408.75" customHeight="1">
      <c r="A180" s="659"/>
      <c r="B180" s="246">
        <v>4</v>
      </c>
      <c r="C180" s="662"/>
      <c r="D180" s="662"/>
      <c r="E180" s="247" t="s">
        <v>577</v>
      </c>
      <c r="F180" s="247" t="s">
        <v>578</v>
      </c>
      <c r="G180" s="247" t="s">
        <v>578</v>
      </c>
      <c r="H180" s="248" t="s">
        <v>572</v>
      </c>
      <c r="I180" s="248" t="s">
        <v>579</v>
      </c>
      <c r="J180" s="248" t="s">
        <v>580</v>
      </c>
      <c r="K180" s="249">
        <v>1</v>
      </c>
      <c r="L180" s="248" t="s">
        <v>16</v>
      </c>
      <c r="M180" s="248" t="s">
        <v>17</v>
      </c>
      <c r="N180" s="248" t="s">
        <v>18</v>
      </c>
      <c r="O180" s="250" t="s">
        <v>19</v>
      </c>
      <c r="P180" s="251">
        <v>26</v>
      </c>
      <c r="Q180" s="252">
        <v>26</v>
      </c>
      <c r="R180" s="253">
        <f t="shared" si="18"/>
        <v>1</v>
      </c>
      <c r="S180" s="253">
        <f t="shared" si="19"/>
        <v>1</v>
      </c>
      <c r="T180" s="427" t="str">
        <f t="shared" si="20"/>
        <v>SATISFACTORIO</v>
      </c>
      <c r="U180" s="253" t="s">
        <v>581</v>
      </c>
      <c r="V180" s="436" t="s">
        <v>995</v>
      </c>
    </row>
    <row r="181" spans="1:22" ht="408.75" customHeight="1">
      <c r="A181" s="659"/>
      <c r="B181" s="246">
        <v>5</v>
      </c>
      <c r="C181" s="662"/>
      <c r="D181" s="662"/>
      <c r="E181" s="247" t="s">
        <v>582</v>
      </c>
      <c r="F181" s="247" t="s">
        <v>583</v>
      </c>
      <c r="G181" s="247" t="s">
        <v>583</v>
      </c>
      <c r="H181" s="248" t="s">
        <v>572</v>
      </c>
      <c r="I181" s="248" t="s">
        <v>584</v>
      </c>
      <c r="J181" s="248" t="s">
        <v>585</v>
      </c>
      <c r="K181" s="249">
        <v>1</v>
      </c>
      <c r="L181" s="248" t="s">
        <v>16</v>
      </c>
      <c r="M181" s="248" t="s">
        <v>17</v>
      </c>
      <c r="N181" s="248" t="s">
        <v>18</v>
      </c>
      <c r="O181" s="250" t="s">
        <v>19</v>
      </c>
      <c r="P181" s="251">
        <v>1</v>
      </c>
      <c r="Q181" s="252">
        <v>1</v>
      </c>
      <c r="R181" s="253">
        <f t="shared" si="18"/>
        <v>1</v>
      </c>
      <c r="S181" s="253">
        <f t="shared" si="19"/>
        <v>1</v>
      </c>
      <c r="T181" s="427" t="str">
        <f t="shared" si="20"/>
        <v>SATISFACTORIO</v>
      </c>
      <c r="U181" s="253" t="s">
        <v>586</v>
      </c>
      <c r="V181" s="436" t="s">
        <v>996</v>
      </c>
    </row>
    <row r="182" spans="1:22" ht="408.75" customHeight="1">
      <c r="A182" s="659"/>
      <c r="B182" s="246">
        <v>6</v>
      </c>
      <c r="C182" s="662"/>
      <c r="D182" s="248" t="s">
        <v>27</v>
      </c>
      <c r="E182" s="247" t="s">
        <v>587</v>
      </c>
      <c r="F182" s="247" t="s">
        <v>588</v>
      </c>
      <c r="G182" s="247" t="s">
        <v>589</v>
      </c>
      <c r="H182" s="248" t="s">
        <v>590</v>
      </c>
      <c r="I182" s="248" t="s">
        <v>591</v>
      </c>
      <c r="J182" s="248" t="s">
        <v>592</v>
      </c>
      <c r="K182" s="249">
        <v>1</v>
      </c>
      <c r="L182" s="248" t="s">
        <v>16</v>
      </c>
      <c r="M182" s="248" t="s">
        <v>17</v>
      </c>
      <c r="N182" s="248" t="s">
        <v>18</v>
      </c>
      <c r="O182" s="250" t="s">
        <v>19</v>
      </c>
      <c r="P182" s="251">
        <v>29</v>
      </c>
      <c r="Q182" s="252">
        <v>29</v>
      </c>
      <c r="R182" s="253">
        <f t="shared" si="18"/>
        <v>1</v>
      </c>
      <c r="S182" s="253">
        <f t="shared" si="19"/>
        <v>1</v>
      </c>
      <c r="T182" s="427" t="str">
        <f t="shared" si="20"/>
        <v>SATISFACTORIO</v>
      </c>
      <c r="U182" s="253" t="s">
        <v>593</v>
      </c>
      <c r="V182" s="436" t="s">
        <v>1002</v>
      </c>
    </row>
    <row r="183" spans="1:22" ht="408.75" customHeight="1">
      <c r="A183" s="659"/>
      <c r="B183" s="246">
        <v>7</v>
      </c>
      <c r="C183" s="662"/>
      <c r="D183" s="248" t="s">
        <v>178</v>
      </c>
      <c r="E183" s="247" t="s">
        <v>594</v>
      </c>
      <c r="F183" s="247" t="s">
        <v>595</v>
      </c>
      <c r="G183" s="247"/>
      <c r="H183" s="248" t="s">
        <v>596</v>
      </c>
      <c r="I183" s="248" t="s">
        <v>597</v>
      </c>
      <c r="J183" s="248" t="s">
        <v>598</v>
      </c>
      <c r="K183" s="249">
        <v>1</v>
      </c>
      <c r="L183" s="248" t="s">
        <v>16</v>
      </c>
      <c r="M183" s="248" t="s">
        <v>17</v>
      </c>
      <c r="N183" s="248" t="s">
        <v>18</v>
      </c>
      <c r="O183" s="250" t="s">
        <v>19</v>
      </c>
      <c r="P183" s="252" t="s">
        <v>106</v>
      </c>
      <c r="Q183" s="252" t="s">
        <v>106</v>
      </c>
      <c r="R183" s="252" t="s">
        <v>106</v>
      </c>
      <c r="S183" s="252" t="s">
        <v>106</v>
      </c>
      <c r="T183" s="252" t="s">
        <v>106</v>
      </c>
      <c r="U183" s="253" t="s">
        <v>599</v>
      </c>
      <c r="V183" s="436" t="s">
        <v>1003</v>
      </c>
    </row>
    <row r="184" spans="1:22" ht="408.75" customHeight="1">
      <c r="A184" s="659"/>
      <c r="B184" s="246">
        <v>8</v>
      </c>
      <c r="C184" s="662" t="s">
        <v>277</v>
      </c>
      <c r="D184" s="248" t="s">
        <v>27</v>
      </c>
      <c r="E184" s="247" t="s">
        <v>600</v>
      </c>
      <c r="F184" s="247" t="s">
        <v>601</v>
      </c>
      <c r="G184" s="247" t="s">
        <v>601</v>
      </c>
      <c r="H184" s="248" t="s">
        <v>602</v>
      </c>
      <c r="I184" s="248" t="s">
        <v>603</v>
      </c>
      <c r="J184" s="248" t="s">
        <v>210</v>
      </c>
      <c r="K184" s="249">
        <v>1</v>
      </c>
      <c r="L184" s="248" t="s">
        <v>16</v>
      </c>
      <c r="M184" s="248" t="s">
        <v>17</v>
      </c>
      <c r="N184" s="248" t="s">
        <v>18</v>
      </c>
      <c r="O184" s="250" t="s">
        <v>19</v>
      </c>
      <c r="P184" s="251">
        <v>2</v>
      </c>
      <c r="Q184" s="252">
        <v>2</v>
      </c>
      <c r="R184" s="253">
        <f t="shared" si="18"/>
        <v>1</v>
      </c>
      <c r="S184" s="253">
        <f t="shared" si="19"/>
        <v>1</v>
      </c>
      <c r="T184" s="427" t="str">
        <f t="shared" si="20"/>
        <v>SATISFACTORIO</v>
      </c>
      <c r="U184" s="253" t="s">
        <v>604</v>
      </c>
      <c r="V184" s="436" t="s">
        <v>1014</v>
      </c>
    </row>
    <row r="185" spans="1:22" ht="408.75" customHeight="1">
      <c r="A185" s="659"/>
      <c r="B185" s="246">
        <v>9</v>
      </c>
      <c r="C185" s="662"/>
      <c r="D185" s="248" t="s">
        <v>27</v>
      </c>
      <c r="E185" s="247" t="s">
        <v>605</v>
      </c>
      <c r="F185" s="247" t="s">
        <v>606</v>
      </c>
      <c r="G185" s="247" t="s">
        <v>607</v>
      </c>
      <c r="H185" s="248" t="s">
        <v>608</v>
      </c>
      <c r="I185" s="248" t="s">
        <v>609</v>
      </c>
      <c r="J185" s="248" t="s">
        <v>610</v>
      </c>
      <c r="K185" s="249">
        <v>1</v>
      </c>
      <c r="L185" s="248" t="s">
        <v>16</v>
      </c>
      <c r="M185" s="248" t="s">
        <v>17</v>
      </c>
      <c r="N185" s="248" t="s">
        <v>18</v>
      </c>
      <c r="O185" s="250" t="s">
        <v>19</v>
      </c>
      <c r="P185" s="251">
        <v>230</v>
      </c>
      <c r="Q185" s="252">
        <v>254</v>
      </c>
      <c r="R185" s="253">
        <f t="shared" si="18"/>
        <v>0.905511811023622</v>
      </c>
      <c r="S185" s="253">
        <f t="shared" si="19"/>
        <v>0.905511811023622</v>
      </c>
      <c r="T185" s="427" t="str">
        <f t="shared" si="20"/>
        <v>ACEPTABLE</v>
      </c>
      <c r="U185" s="253" t="s">
        <v>611</v>
      </c>
      <c r="V185" s="436" t="s">
        <v>1004</v>
      </c>
    </row>
    <row r="186" spans="1:22" ht="408.75" customHeight="1">
      <c r="A186" s="659"/>
      <c r="B186" s="246">
        <v>10</v>
      </c>
      <c r="C186" s="662"/>
      <c r="D186" s="248" t="s">
        <v>27</v>
      </c>
      <c r="E186" s="247" t="s">
        <v>612</v>
      </c>
      <c r="F186" s="247" t="s">
        <v>613</v>
      </c>
      <c r="G186" s="247" t="s">
        <v>613</v>
      </c>
      <c r="H186" s="248" t="s">
        <v>572</v>
      </c>
      <c r="I186" s="248" t="s">
        <v>614</v>
      </c>
      <c r="J186" s="248" t="s">
        <v>615</v>
      </c>
      <c r="K186" s="249">
        <v>1</v>
      </c>
      <c r="L186" s="248" t="s">
        <v>16</v>
      </c>
      <c r="M186" s="248" t="s">
        <v>17</v>
      </c>
      <c r="N186" s="248" t="s">
        <v>18</v>
      </c>
      <c r="O186" s="250" t="s">
        <v>19</v>
      </c>
      <c r="P186" s="251">
        <v>280</v>
      </c>
      <c r="Q186" s="252">
        <f>309-29</f>
        <v>280</v>
      </c>
      <c r="R186" s="253">
        <f t="shared" si="18"/>
        <v>1</v>
      </c>
      <c r="S186" s="253">
        <f t="shared" si="19"/>
        <v>1</v>
      </c>
      <c r="T186" s="427" t="str">
        <f t="shared" si="20"/>
        <v>SATISFACTORIO</v>
      </c>
      <c r="U186" s="253" t="s">
        <v>616</v>
      </c>
      <c r="V186" s="436" t="s">
        <v>1005</v>
      </c>
    </row>
    <row r="187" spans="1:22" ht="408.75" customHeight="1">
      <c r="A187" s="659"/>
      <c r="B187" s="246">
        <v>11</v>
      </c>
      <c r="C187" s="662"/>
      <c r="D187" s="248" t="s">
        <v>27</v>
      </c>
      <c r="E187" s="247" t="s">
        <v>617</v>
      </c>
      <c r="F187" s="247" t="s">
        <v>618</v>
      </c>
      <c r="G187" s="247"/>
      <c r="H187" s="248" t="s">
        <v>619</v>
      </c>
      <c r="I187" s="248" t="s">
        <v>620</v>
      </c>
      <c r="J187" s="248" t="s">
        <v>621</v>
      </c>
      <c r="K187" s="249">
        <v>1</v>
      </c>
      <c r="L187" s="248" t="s">
        <v>16</v>
      </c>
      <c r="M187" s="248" t="s">
        <v>17</v>
      </c>
      <c r="N187" s="248" t="s">
        <v>18</v>
      </c>
      <c r="O187" s="250" t="s">
        <v>19</v>
      </c>
      <c r="P187" s="251">
        <v>38</v>
      </c>
      <c r="Q187" s="252">
        <v>38</v>
      </c>
      <c r="R187" s="253">
        <f t="shared" si="18"/>
        <v>1</v>
      </c>
      <c r="S187" s="253">
        <f t="shared" si="19"/>
        <v>1</v>
      </c>
      <c r="T187" s="427" t="str">
        <f t="shared" si="20"/>
        <v>SATISFACTORIO</v>
      </c>
      <c r="U187" s="253" t="s">
        <v>622</v>
      </c>
      <c r="V187" s="436" t="s">
        <v>1059</v>
      </c>
    </row>
    <row r="188" spans="1:22" ht="96" customHeight="1">
      <c r="A188" s="659"/>
      <c r="B188" s="246">
        <v>12</v>
      </c>
      <c r="C188" s="662" t="s">
        <v>38</v>
      </c>
      <c r="D188" s="662" t="s">
        <v>215</v>
      </c>
      <c r="E188" s="668" t="s">
        <v>33</v>
      </c>
      <c r="F188" s="247" t="s">
        <v>155</v>
      </c>
      <c r="G188" s="247" t="s">
        <v>59</v>
      </c>
      <c r="H188" s="248" t="s">
        <v>366</v>
      </c>
      <c r="I188" s="662" t="s">
        <v>34</v>
      </c>
      <c r="J188" s="248" t="s">
        <v>35</v>
      </c>
      <c r="K188" s="249">
        <v>1</v>
      </c>
      <c r="L188" s="248" t="s">
        <v>16</v>
      </c>
      <c r="M188" s="248" t="s">
        <v>17</v>
      </c>
      <c r="N188" s="248" t="s">
        <v>18</v>
      </c>
      <c r="O188" s="250" t="s">
        <v>19</v>
      </c>
      <c r="P188" s="251" t="s">
        <v>106</v>
      </c>
      <c r="Q188" s="252" t="s">
        <v>106</v>
      </c>
      <c r="R188" s="253" t="s">
        <v>106</v>
      </c>
      <c r="S188" s="253" t="s">
        <v>106</v>
      </c>
      <c r="T188" s="427" t="s">
        <v>106</v>
      </c>
      <c r="U188" s="253" t="s">
        <v>106</v>
      </c>
      <c r="V188" s="253" t="s">
        <v>106</v>
      </c>
    </row>
    <row r="189" spans="1:22" ht="165.75" customHeight="1">
      <c r="A189" s="659"/>
      <c r="B189" s="246">
        <v>13</v>
      </c>
      <c r="C189" s="662"/>
      <c r="D189" s="662"/>
      <c r="E189" s="668"/>
      <c r="F189" s="247" t="s">
        <v>160</v>
      </c>
      <c r="G189" s="247" t="s">
        <v>160</v>
      </c>
      <c r="H189" s="248" t="s">
        <v>366</v>
      </c>
      <c r="I189" s="662"/>
      <c r="J189" s="248" t="s">
        <v>36</v>
      </c>
      <c r="K189" s="249">
        <v>1</v>
      </c>
      <c r="L189" s="248" t="s">
        <v>16</v>
      </c>
      <c r="M189" s="248" t="s">
        <v>17</v>
      </c>
      <c r="N189" s="248" t="s">
        <v>18</v>
      </c>
      <c r="O189" s="250" t="s">
        <v>19</v>
      </c>
      <c r="P189" s="251" t="s">
        <v>106</v>
      </c>
      <c r="Q189" s="252" t="s">
        <v>106</v>
      </c>
      <c r="R189" s="253" t="s">
        <v>106</v>
      </c>
      <c r="S189" s="253" t="s">
        <v>106</v>
      </c>
      <c r="T189" s="427" t="s">
        <v>106</v>
      </c>
      <c r="U189" s="253" t="s">
        <v>106</v>
      </c>
      <c r="V189" s="253" t="s">
        <v>106</v>
      </c>
    </row>
    <row r="190" spans="1:22" ht="264" customHeight="1" thickBot="1">
      <c r="A190" s="660"/>
      <c r="B190" s="246">
        <v>14</v>
      </c>
      <c r="C190" s="667"/>
      <c r="D190" s="667"/>
      <c r="E190" s="669"/>
      <c r="F190" s="256" t="s">
        <v>218</v>
      </c>
      <c r="G190" s="256" t="s">
        <v>218</v>
      </c>
      <c r="H190" s="257" t="s">
        <v>366</v>
      </c>
      <c r="I190" s="667"/>
      <c r="J190" s="257" t="s">
        <v>37</v>
      </c>
      <c r="K190" s="258">
        <v>1</v>
      </c>
      <c r="L190" s="257" t="s">
        <v>16</v>
      </c>
      <c r="M190" s="257" t="s">
        <v>17</v>
      </c>
      <c r="N190" s="257" t="s">
        <v>18</v>
      </c>
      <c r="O190" s="259" t="s">
        <v>19</v>
      </c>
      <c r="P190" s="251" t="s">
        <v>106</v>
      </c>
      <c r="Q190" s="252" t="s">
        <v>106</v>
      </c>
      <c r="R190" s="253" t="s">
        <v>106</v>
      </c>
      <c r="S190" s="253" t="s">
        <v>106</v>
      </c>
      <c r="T190" s="427" t="s">
        <v>106</v>
      </c>
      <c r="U190" s="260" t="s">
        <v>106</v>
      </c>
      <c r="V190" s="260" t="s">
        <v>106</v>
      </c>
    </row>
    <row r="191" spans="1:22" ht="51.75" customHeight="1" thickBot="1" thickTop="1">
      <c r="A191" s="359"/>
      <c r="B191" s="767" t="s">
        <v>766</v>
      </c>
      <c r="C191" s="767"/>
      <c r="D191" s="767"/>
      <c r="E191" s="767"/>
      <c r="F191" s="767"/>
      <c r="G191" s="767"/>
      <c r="H191" s="767"/>
      <c r="I191" s="767"/>
      <c r="J191" s="767"/>
      <c r="K191" s="767"/>
      <c r="L191" s="767"/>
      <c r="M191" s="767"/>
      <c r="N191" s="767"/>
      <c r="O191" s="768"/>
      <c r="P191" s="769" t="s">
        <v>758</v>
      </c>
      <c r="Q191" s="770"/>
      <c r="R191" s="360"/>
      <c r="S191" s="771">
        <f>(R176+R177+R178+R179+R180+R181+R182+R184+R185+R186+R187)/11</f>
        <v>0.7926980434263899</v>
      </c>
      <c r="T191" s="771"/>
      <c r="U191" s="358"/>
      <c r="V191" s="328"/>
    </row>
    <row r="192" spans="1:22" ht="408.75" customHeight="1" thickTop="1">
      <c r="A192" s="670" t="s">
        <v>623</v>
      </c>
      <c r="B192" s="261">
        <v>1</v>
      </c>
      <c r="C192" s="673" t="s">
        <v>91</v>
      </c>
      <c r="D192" s="673" t="s">
        <v>27</v>
      </c>
      <c r="E192" s="262" t="s">
        <v>624</v>
      </c>
      <c r="F192" s="262" t="s">
        <v>625</v>
      </c>
      <c r="G192" s="262" t="s">
        <v>626</v>
      </c>
      <c r="H192" s="263" t="s">
        <v>627</v>
      </c>
      <c r="I192" s="263" t="s">
        <v>628</v>
      </c>
      <c r="J192" s="263" t="s">
        <v>629</v>
      </c>
      <c r="K192" s="264">
        <v>1</v>
      </c>
      <c r="L192" s="263" t="s">
        <v>16</v>
      </c>
      <c r="M192" s="263" t="s">
        <v>17</v>
      </c>
      <c r="N192" s="263" t="s">
        <v>18</v>
      </c>
      <c r="O192" s="265" t="s">
        <v>19</v>
      </c>
      <c r="P192" s="266">
        <v>13</v>
      </c>
      <c r="Q192" s="267">
        <v>13</v>
      </c>
      <c r="R192" s="268">
        <f aca="true" t="shared" si="24" ref="R192:R205">+P192/Q192</f>
        <v>1</v>
      </c>
      <c r="S192" s="268">
        <f aca="true" t="shared" si="25" ref="S192:S205">+R192/K192</f>
        <v>1</v>
      </c>
      <c r="T192" s="428" t="str">
        <f aca="true" t="shared" si="26" ref="T192:T205">IF(R192&gt;=95%,$O$12,IF(R192&gt;=70%,$N$12,IF(R192&gt;=50%,$M$12,IF(R192&lt;50%,$L$12,))))</f>
        <v>SATISFACTORIO</v>
      </c>
      <c r="U192" s="268" t="s">
        <v>630</v>
      </c>
      <c r="V192" s="270" t="s">
        <v>1016</v>
      </c>
    </row>
    <row r="193" spans="1:22" ht="408.75" customHeight="1">
      <c r="A193" s="671"/>
      <c r="B193" s="269">
        <v>2</v>
      </c>
      <c r="C193" s="674"/>
      <c r="D193" s="674"/>
      <c r="E193" s="270" t="s">
        <v>30</v>
      </c>
      <c r="F193" s="270" t="s">
        <v>63</v>
      </c>
      <c r="G193" s="270" t="s">
        <v>63</v>
      </c>
      <c r="H193" s="271" t="s">
        <v>627</v>
      </c>
      <c r="I193" s="271" t="s">
        <v>170</v>
      </c>
      <c r="J193" s="271" t="s">
        <v>58</v>
      </c>
      <c r="K193" s="272">
        <v>1</v>
      </c>
      <c r="L193" s="271" t="s">
        <v>16</v>
      </c>
      <c r="M193" s="271" t="s">
        <v>17</v>
      </c>
      <c r="N193" s="271" t="s">
        <v>18</v>
      </c>
      <c r="O193" s="273" t="s">
        <v>19</v>
      </c>
      <c r="P193" s="274">
        <v>3.62</v>
      </c>
      <c r="Q193" s="275">
        <v>6</v>
      </c>
      <c r="R193" s="276">
        <f t="shared" si="24"/>
        <v>0.6033333333333334</v>
      </c>
      <c r="S193" s="276">
        <f t="shared" si="25"/>
        <v>0.6033333333333334</v>
      </c>
      <c r="T193" s="429" t="str">
        <f t="shared" si="26"/>
        <v>MINIMO</v>
      </c>
      <c r="U193" s="276" t="s">
        <v>631</v>
      </c>
      <c r="V193" s="270" t="s">
        <v>1017</v>
      </c>
    </row>
    <row r="194" spans="1:22" ht="408.75" customHeight="1">
      <c r="A194" s="671"/>
      <c r="B194" s="269">
        <v>3</v>
      </c>
      <c r="C194" s="674"/>
      <c r="D194" s="674"/>
      <c r="E194" s="270" t="s">
        <v>632</v>
      </c>
      <c r="F194" s="270" t="s">
        <v>633</v>
      </c>
      <c r="G194" s="270" t="s">
        <v>634</v>
      </c>
      <c r="H194" s="271" t="s">
        <v>635</v>
      </c>
      <c r="I194" s="271" t="s">
        <v>636</v>
      </c>
      <c r="J194" s="271" t="s">
        <v>637</v>
      </c>
      <c r="K194" s="272">
        <v>1</v>
      </c>
      <c r="L194" s="271" t="s">
        <v>16</v>
      </c>
      <c r="M194" s="271" t="s">
        <v>17</v>
      </c>
      <c r="N194" s="271" t="s">
        <v>18</v>
      </c>
      <c r="O194" s="273" t="s">
        <v>19</v>
      </c>
      <c r="P194" s="274">
        <v>225</v>
      </c>
      <c r="Q194" s="275">
        <v>234</v>
      </c>
      <c r="R194" s="276">
        <f t="shared" si="24"/>
        <v>0.9615384615384616</v>
      </c>
      <c r="S194" s="276">
        <f t="shared" si="25"/>
        <v>0.9615384615384616</v>
      </c>
      <c r="T194" s="429" t="str">
        <f t="shared" si="26"/>
        <v>SATISFACTORIO</v>
      </c>
      <c r="U194" s="276" t="s">
        <v>638</v>
      </c>
      <c r="V194" s="270" t="s">
        <v>1018</v>
      </c>
    </row>
    <row r="195" spans="1:22" ht="408.75" customHeight="1">
      <c r="A195" s="671"/>
      <c r="B195" s="269">
        <v>4</v>
      </c>
      <c r="C195" s="674"/>
      <c r="D195" s="674"/>
      <c r="E195" s="270" t="s">
        <v>639</v>
      </c>
      <c r="F195" s="277" t="s">
        <v>640</v>
      </c>
      <c r="G195" s="277" t="s">
        <v>641</v>
      </c>
      <c r="H195" s="271" t="s">
        <v>642</v>
      </c>
      <c r="I195" s="271" t="s">
        <v>643</v>
      </c>
      <c r="J195" s="271" t="s">
        <v>644</v>
      </c>
      <c r="K195" s="272">
        <v>1</v>
      </c>
      <c r="L195" s="271" t="s">
        <v>16</v>
      </c>
      <c r="M195" s="271" t="s">
        <v>17</v>
      </c>
      <c r="N195" s="271" t="s">
        <v>18</v>
      </c>
      <c r="O195" s="273" t="s">
        <v>19</v>
      </c>
      <c r="P195" s="274">
        <v>72</v>
      </c>
      <c r="Q195" s="275">
        <v>72</v>
      </c>
      <c r="R195" s="276">
        <f t="shared" si="24"/>
        <v>1</v>
      </c>
      <c r="S195" s="276">
        <f t="shared" si="25"/>
        <v>1</v>
      </c>
      <c r="T195" s="429" t="str">
        <f t="shared" si="26"/>
        <v>SATISFACTORIO</v>
      </c>
      <c r="U195" s="276" t="s">
        <v>645</v>
      </c>
      <c r="V195" s="270" t="s">
        <v>1019</v>
      </c>
    </row>
    <row r="196" spans="1:22" ht="408.75" customHeight="1">
      <c r="A196" s="671"/>
      <c r="B196" s="269">
        <v>5</v>
      </c>
      <c r="C196" s="674"/>
      <c r="D196" s="674"/>
      <c r="E196" s="270" t="s">
        <v>646</v>
      </c>
      <c r="F196" s="270" t="s">
        <v>647</v>
      </c>
      <c r="G196" s="270" t="s">
        <v>647</v>
      </c>
      <c r="H196" s="271" t="s">
        <v>648</v>
      </c>
      <c r="I196" s="271" t="s">
        <v>649</v>
      </c>
      <c r="J196" s="271" t="s">
        <v>650</v>
      </c>
      <c r="K196" s="272">
        <v>1</v>
      </c>
      <c r="L196" s="271" t="s">
        <v>16</v>
      </c>
      <c r="M196" s="271" t="s">
        <v>17</v>
      </c>
      <c r="N196" s="271" t="s">
        <v>18</v>
      </c>
      <c r="O196" s="273" t="s">
        <v>19</v>
      </c>
      <c r="P196" s="274">
        <v>17945</v>
      </c>
      <c r="Q196" s="275">
        <v>17945</v>
      </c>
      <c r="R196" s="276">
        <f t="shared" si="24"/>
        <v>1</v>
      </c>
      <c r="S196" s="276">
        <f t="shared" si="25"/>
        <v>1</v>
      </c>
      <c r="T196" s="429" t="str">
        <f t="shared" si="26"/>
        <v>SATISFACTORIO</v>
      </c>
      <c r="U196" s="276" t="s">
        <v>1015</v>
      </c>
      <c r="V196" s="270" t="s">
        <v>1020</v>
      </c>
    </row>
    <row r="197" spans="1:22" ht="408.75" customHeight="1">
      <c r="A197" s="671"/>
      <c r="B197" s="269">
        <v>6</v>
      </c>
      <c r="C197" s="674"/>
      <c r="D197" s="674"/>
      <c r="E197" s="270" t="s">
        <v>651</v>
      </c>
      <c r="F197" s="270" t="s">
        <v>652</v>
      </c>
      <c r="G197" s="270" t="s">
        <v>653</v>
      </c>
      <c r="H197" s="271" t="s">
        <v>654</v>
      </c>
      <c r="I197" s="271" t="s">
        <v>655</v>
      </c>
      <c r="J197" s="271" t="s">
        <v>656</v>
      </c>
      <c r="K197" s="272">
        <v>1</v>
      </c>
      <c r="L197" s="271" t="s">
        <v>16</v>
      </c>
      <c r="M197" s="271" t="s">
        <v>17</v>
      </c>
      <c r="N197" s="271" t="s">
        <v>18</v>
      </c>
      <c r="O197" s="273" t="s">
        <v>19</v>
      </c>
      <c r="P197" s="274">
        <v>2</v>
      </c>
      <c r="Q197" s="275">
        <v>2</v>
      </c>
      <c r="R197" s="276">
        <f t="shared" si="24"/>
        <v>1</v>
      </c>
      <c r="S197" s="276">
        <f t="shared" si="25"/>
        <v>1</v>
      </c>
      <c r="T197" s="429" t="str">
        <f t="shared" si="26"/>
        <v>SATISFACTORIO</v>
      </c>
      <c r="U197" s="276" t="s">
        <v>657</v>
      </c>
      <c r="V197" s="270" t="s">
        <v>1021</v>
      </c>
    </row>
    <row r="198" spans="1:22" ht="408.75" customHeight="1">
      <c r="A198" s="671"/>
      <c r="B198" s="269">
        <v>7</v>
      </c>
      <c r="C198" s="674"/>
      <c r="D198" s="674"/>
      <c r="E198" s="270" t="s">
        <v>658</v>
      </c>
      <c r="F198" s="270" t="s">
        <v>659</v>
      </c>
      <c r="G198" s="270" t="s">
        <v>660</v>
      </c>
      <c r="H198" s="271" t="s">
        <v>627</v>
      </c>
      <c r="I198" s="271" t="s">
        <v>661</v>
      </c>
      <c r="J198" s="271" t="s">
        <v>656</v>
      </c>
      <c r="K198" s="272">
        <v>1</v>
      </c>
      <c r="L198" s="271" t="s">
        <v>16</v>
      </c>
      <c r="M198" s="271" t="s">
        <v>17</v>
      </c>
      <c r="N198" s="271" t="s">
        <v>18</v>
      </c>
      <c r="O198" s="273" t="s">
        <v>19</v>
      </c>
      <c r="P198" s="274">
        <v>0</v>
      </c>
      <c r="Q198" s="275">
        <v>2</v>
      </c>
      <c r="R198" s="276">
        <f t="shared" si="24"/>
        <v>0</v>
      </c>
      <c r="S198" s="276">
        <f t="shared" si="25"/>
        <v>0</v>
      </c>
      <c r="T198" s="98" t="str">
        <f t="shared" si="26"/>
        <v>INSATISFACTORIO</v>
      </c>
      <c r="U198" s="276" t="s">
        <v>662</v>
      </c>
      <c r="V198" s="270" t="s">
        <v>1022</v>
      </c>
    </row>
    <row r="199" spans="1:22" ht="408.75" customHeight="1">
      <c r="A199" s="671"/>
      <c r="B199" s="269">
        <v>8</v>
      </c>
      <c r="C199" s="674"/>
      <c r="D199" s="674"/>
      <c r="E199" s="270" t="s">
        <v>663</v>
      </c>
      <c r="F199" s="270"/>
      <c r="G199" s="270" t="s">
        <v>664</v>
      </c>
      <c r="H199" s="271" t="s">
        <v>665</v>
      </c>
      <c r="I199" s="271" t="s">
        <v>29</v>
      </c>
      <c r="J199" s="271" t="s">
        <v>28</v>
      </c>
      <c r="K199" s="272">
        <v>1</v>
      </c>
      <c r="L199" s="271" t="s">
        <v>16</v>
      </c>
      <c r="M199" s="271" t="s">
        <v>17</v>
      </c>
      <c r="N199" s="271" t="s">
        <v>18</v>
      </c>
      <c r="O199" s="273" t="s">
        <v>19</v>
      </c>
      <c r="P199" s="274" t="s">
        <v>106</v>
      </c>
      <c r="Q199" s="275" t="s">
        <v>106</v>
      </c>
      <c r="R199" s="276" t="s">
        <v>106</v>
      </c>
      <c r="S199" s="276" t="s">
        <v>106</v>
      </c>
      <c r="T199" s="429" t="s">
        <v>106</v>
      </c>
      <c r="U199" s="276" t="s">
        <v>666</v>
      </c>
      <c r="V199" s="276" t="s">
        <v>106</v>
      </c>
    </row>
    <row r="200" spans="1:22" ht="408.75" customHeight="1">
      <c r="A200" s="671"/>
      <c r="B200" s="269">
        <v>9</v>
      </c>
      <c r="C200" s="674" t="s">
        <v>38</v>
      </c>
      <c r="D200" s="674"/>
      <c r="E200" s="270" t="s">
        <v>31</v>
      </c>
      <c r="F200" s="270" t="s">
        <v>61</v>
      </c>
      <c r="G200" s="270" t="s">
        <v>61</v>
      </c>
      <c r="H200" s="271" t="s">
        <v>627</v>
      </c>
      <c r="I200" s="271" t="s">
        <v>32</v>
      </c>
      <c r="J200" s="271" t="s">
        <v>213</v>
      </c>
      <c r="K200" s="272">
        <v>1</v>
      </c>
      <c r="L200" s="271" t="s">
        <v>16</v>
      </c>
      <c r="M200" s="271" t="s">
        <v>17</v>
      </c>
      <c r="N200" s="271" t="s">
        <v>18</v>
      </c>
      <c r="O200" s="273" t="s">
        <v>19</v>
      </c>
      <c r="P200" s="274">
        <v>5</v>
      </c>
      <c r="Q200" s="275">
        <v>5</v>
      </c>
      <c r="R200" s="276">
        <f t="shared" si="24"/>
        <v>1</v>
      </c>
      <c r="S200" s="276">
        <f t="shared" si="25"/>
        <v>1</v>
      </c>
      <c r="T200" s="429" t="str">
        <f t="shared" si="26"/>
        <v>SATISFACTORIO</v>
      </c>
      <c r="U200" s="276" t="s">
        <v>667</v>
      </c>
      <c r="V200" s="270" t="s">
        <v>1023</v>
      </c>
    </row>
    <row r="201" spans="1:22" ht="408.75" customHeight="1">
      <c r="A201" s="671"/>
      <c r="B201" s="676">
        <v>10</v>
      </c>
      <c r="C201" s="674"/>
      <c r="D201" s="674"/>
      <c r="E201" s="678" t="s">
        <v>90</v>
      </c>
      <c r="F201" s="278" t="s">
        <v>93</v>
      </c>
      <c r="G201" s="278" t="s">
        <v>93</v>
      </c>
      <c r="H201" s="271" t="s">
        <v>627</v>
      </c>
      <c r="I201" s="279" t="s">
        <v>95</v>
      </c>
      <c r="J201" s="279" t="s">
        <v>71</v>
      </c>
      <c r="K201" s="272">
        <v>1</v>
      </c>
      <c r="L201" s="271" t="s">
        <v>16</v>
      </c>
      <c r="M201" s="271" t="s">
        <v>17</v>
      </c>
      <c r="N201" s="271" t="s">
        <v>18</v>
      </c>
      <c r="O201" s="273" t="s">
        <v>19</v>
      </c>
      <c r="P201" s="274">
        <v>7.2</v>
      </c>
      <c r="Q201" s="275">
        <v>21</v>
      </c>
      <c r="R201" s="276">
        <f t="shared" si="24"/>
        <v>0.34285714285714286</v>
      </c>
      <c r="S201" s="276">
        <f t="shared" si="25"/>
        <v>0.34285714285714286</v>
      </c>
      <c r="T201" s="98" t="str">
        <f t="shared" si="26"/>
        <v>INSATISFACTORIO</v>
      </c>
      <c r="U201" s="276" t="s">
        <v>668</v>
      </c>
      <c r="V201" s="270" t="s">
        <v>1024</v>
      </c>
    </row>
    <row r="202" spans="1:22" ht="408.75" customHeight="1">
      <c r="A202" s="671"/>
      <c r="B202" s="677"/>
      <c r="C202" s="674"/>
      <c r="D202" s="674"/>
      <c r="E202" s="679"/>
      <c r="F202" s="278" t="s">
        <v>94</v>
      </c>
      <c r="G202" s="278" t="s">
        <v>94</v>
      </c>
      <c r="H202" s="271" t="s">
        <v>627</v>
      </c>
      <c r="I202" s="279" t="s">
        <v>476</v>
      </c>
      <c r="J202" s="279" t="s">
        <v>71</v>
      </c>
      <c r="K202" s="272">
        <v>1</v>
      </c>
      <c r="L202" s="271" t="s">
        <v>16</v>
      </c>
      <c r="M202" s="271" t="s">
        <v>17</v>
      </c>
      <c r="N202" s="271" t="s">
        <v>18</v>
      </c>
      <c r="O202" s="273" t="s">
        <v>19</v>
      </c>
      <c r="P202" s="274">
        <v>3.8</v>
      </c>
      <c r="Q202" s="275">
        <v>9</v>
      </c>
      <c r="R202" s="276">
        <f t="shared" si="24"/>
        <v>0.4222222222222222</v>
      </c>
      <c r="S202" s="276">
        <f t="shared" si="25"/>
        <v>0.4222222222222222</v>
      </c>
      <c r="T202" s="98" t="str">
        <f t="shared" si="26"/>
        <v>INSATISFACTORIO</v>
      </c>
      <c r="U202" s="276" t="s">
        <v>669</v>
      </c>
      <c r="V202" s="270" t="s">
        <v>1025</v>
      </c>
    </row>
    <row r="203" spans="1:22" ht="408.75" customHeight="1">
      <c r="A203" s="671"/>
      <c r="B203" s="269">
        <v>11</v>
      </c>
      <c r="C203" s="674"/>
      <c r="D203" s="674"/>
      <c r="E203" s="270" t="s">
        <v>670</v>
      </c>
      <c r="F203" s="270" t="s">
        <v>671</v>
      </c>
      <c r="G203" s="270" t="s">
        <v>672</v>
      </c>
      <c r="H203" s="271" t="s">
        <v>673</v>
      </c>
      <c r="I203" s="271" t="s">
        <v>674</v>
      </c>
      <c r="J203" s="271" t="s">
        <v>675</v>
      </c>
      <c r="K203" s="272">
        <v>1</v>
      </c>
      <c r="L203" s="271" t="s">
        <v>16</v>
      </c>
      <c r="M203" s="271" t="s">
        <v>17</v>
      </c>
      <c r="N203" s="271" t="s">
        <v>18</v>
      </c>
      <c r="O203" s="273" t="s">
        <v>19</v>
      </c>
      <c r="P203" s="274">
        <v>723</v>
      </c>
      <c r="Q203" s="275">
        <v>1755</v>
      </c>
      <c r="R203" s="276">
        <f t="shared" si="24"/>
        <v>0.41196581196581195</v>
      </c>
      <c r="S203" s="276">
        <f t="shared" si="25"/>
        <v>0.41196581196581195</v>
      </c>
      <c r="T203" s="98" t="str">
        <f t="shared" si="26"/>
        <v>INSATISFACTORIO</v>
      </c>
      <c r="U203" s="276" t="s">
        <v>676</v>
      </c>
      <c r="V203" s="270" t="s">
        <v>1026</v>
      </c>
    </row>
    <row r="204" spans="1:22" ht="408.75" customHeight="1">
      <c r="A204" s="671"/>
      <c r="B204" s="269">
        <v>12</v>
      </c>
      <c r="C204" s="674"/>
      <c r="D204" s="674"/>
      <c r="E204" s="678" t="s">
        <v>33</v>
      </c>
      <c r="F204" s="270" t="s">
        <v>155</v>
      </c>
      <c r="G204" s="270" t="s">
        <v>59</v>
      </c>
      <c r="H204" s="271" t="s">
        <v>677</v>
      </c>
      <c r="I204" s="674"/>
      <c r="J204" s="271" t="s">
        <v>35</v>
      </c>
      <c r="K204" s="272">
        <v>1</v>
      </c>
      <c r="L204" s="271" t="s">
        <v>16</v>
      </c>
      <c r="M204" s="271" t="s">
        <v>17</v>
      </c>
      <c r="N204" s="271" t="s">
        <v>18</v>
      </c>
      <c r="O204" s="273" t="s">
        <v>19</v>
      </c>
      <c r="P204" s="274">
        <v>1</v>
      </c>
      <c r="Q204" s="275">
        <v>1</v>
      </c>
      <c r="R204" s="276">
        <f t="shared" si="24"/>
        <v>1</v>
      </c>
      <c r="S204" s="276">
        <f t="shared" si="25"/>
        <v>1</v>
      </c>
      <c r="T204" s="429" t="str">
        <f t="shared" si="26"/>
        <v>SATISFACTORIO</v>
      </c>
      <c r="U204" s="276" t="s">
        <v>678</v>
      </c>
      <c r="V204" s="270" t="s">
        <v>1027</v>
      </c>
    </row>
    <row r="205" spans="1:22" ht="408.75" customHeight="1">
      <c r="A205" s="671"/>
      <c r="B205" s="269">
        <v>13</v>
      </c>
      <c r="C205" s="674"/>
      <c r="D205" s="674"/>
      <c r="E205" s="680"/>
      <c r="F205" s="270" t="s">
        <v>160</v>
      </c>
      <c r="G205" s="270" t="s">
        <v>160</v>
      </c>
      <c r="H205" s="271" t="s">
        <v>677</v>
      </c>
      <c r="I205" s="674"/>
      <c r="J205" s="271" t="s">
        <v>36</v>
      </c>
      <c r="K205" s="272">
        <v>1</v>
      </c>
      <c r="L205" s="271" t="s">
        <v>16</v>
      </c>
      <c r="M205" s="271" t="s">
        <v>17</v>
      </c>
      <c r="N205" s="271" t="s">
        <v>18</v>
      </c>
      <c r="O205" s="273" t="s">
        <v>19</v>
      </c>
      <c r="P205" s="274">
        <v>1</v>
      </c>
      <c r="Q205" s="275">
        <v>1</v>
      </c>
      <c r="R205" s="276">
        <f t="shared" si="24"/>
        <v>1</v>
      </c>
      <c r="S205" s="276">
        <f t="shared" si="25"/>
        <v>1</v>
      </c>
      <c r="T205" s="429" t="str">
        <f t="shared" si="26"/>
        <v>SATISFACTORIO</v>
      </c>
      <c r="U205" s="276" t="s">
        <v>678</v>
      </c>
      <c r="V205" s="270" t="s">
        <v>1028</v>
      </c>
    </row>
    <row r="206" spans="1:22" ht="408.75" customHeight="1" thickBot="1">
      <c r="A206" s="672"/>
      <c r="B206" s="280">
        <v>14</v>
      </c>
      <c r="C206" s="675"/>
      <c r="D206" s="675"/>
      <c r="E206" s="681"/>
      <c r="F206" s="281" t="s">
        <v>218</v>
      </c>
      <c r="G206" s="281" t="s">
        <v>218</v>
      </c>
      <c r="H206" s="282" t="s">
        <v>677</v>
      </c>
      <c r="I206" s="675"/>
      <c r="J206" s="282" t="s">
        <v>37</v>
      </c>
      <c r="K206" s="283">
        <v>1</v>
      </c>
      <c r="L206" s="282" t="s">
        <v>16</v>
      </c>
      <c r="M206" s="282" t="s">
        <v>17</v>
      </c>
      <c r="N206" s="282" t="s">
        <v>18</v>
      </c>
      <c r="O206" s="284" t="s">
        <v>19</v>
      </c>
      <c r="P206" s="285" t="s">
        <v>106</v>
      </c>
      <c r="Q206" s="285" t="s">
        <v>106</v>
      </c>
      <c r="R206" s="285" t="s">
        <v>106</v>
      </c>
      <c r="S206" s="285" t="s">
        <v>106</v>
      </c>
      <c r="T206" s="285" t="s">
        <v>106</v>
      </c>
      <c r="U206" s="276" t="s">
        <v>679</v>
      </c>
      <c r="V206" s="464" t="s">
        <v>106</v>
      </c>
    </row>
    <row r="207" spans="1:22" ht="75" customHeight="1" thickBot="1" thickTop="1">
      <c r="A207" s="361"/>
      <c r="B207" s="772" t="s">
        <v>767</v>
      </c>
      <c r="C207" s="772"/>
      <c r="D207" s="772"/>
      <c r="E207" s="772"/>
      <c r="F207" s="772"/>
      <c r="G207" s="772"/>
      <c r="H207" s="772"/>
      <c r="I207" s="772"/>
      <c r="J207" s="772"/>
      <c r="K207" s="772"/>
      <c r="L207" s="772"/>
      <c r="M207" s="772"/>
      <c r="N207" s="772"/>
      <c r="O207" s="773"/>
      <c r="P207" s="774" t="s">
        <v>758</v>
      </c>
      <c r="Q207" s="775"/>
      <c r="R207" s="362"/>
      <c r="S207" s="776">
        <f>(R192+R193+R194+R195+R196+R197+R198+R200+R201+R202+R203+R204+R205)/13</f>
        <v>0.7493782286089978</v>
      </c>
      <c r="T207" s="776"/>
      <c r="U207" s="268"/>
      <c r="V207" s="329"/>
    </row>
    <row r="208" spans="1:22" ht="408.75" customHeight="1" thickTop="1">
      <c r="A208" s="682" t="s">
        <v>680</v>
      </c>
      <c r="B208" s="286">
        <v>1</v>
      </c>
      <c r="C208" s="685" t="s">
        <v>277</v>
      </c>
      <c r="D208" s="685" t="s">
        <v>178</v>
      </c>
      <c r="E208" s="287" t="s">
        <v>681</v>
      </c>
      <c r="F208" s="288" t="s">
        <v>106</v>
      </c>
      <c r="G208" s="287" t="s">
        <v>682</v>
      </c>
      <c r="H208" s="288" t="s">
        <v>683</v>
      </c>
      <c r="I208" s="287" t="s">
        <v>684</v>
      </c>
      <c r="J208" s="288" t="s">
        <v>685</v>
      </c>
      <c r="K208" s="289">
        <v>1</v>
      </c>
      <c r="L208" s="288" t="s">
        <v>16</v>
      </c>
      <c r="M208" s="288" t="s">
        <v>17</v>
      </c>
      <c r="N208" s="288" t="s">
        <v>18</v>
      </c>
      <c r="O208" s="290" t="s">
        <v>19</v>
      </c>
      <c r="P208" s="291" t="s">
        <v>106</v>
      </c>
      <c r="Q208" s="292" t="s">
        <v>106</v>
      </c>
      <c r="R208" s="293" t="s">
        <v>106</v>
      </c>
      <c r="S208" s="293" t="s">
        <v>106</v>
      </c>
      <c r="T208" s="430" t="s">
        <v>106</v>
      </c>
      <c r="U208" s="293" t="s">
        <v>686</v>
      </c>
      <c r="V208" s="430" t="s">
        <v>106</v>
      </c>
    </row>
    <row r="209" spans="1:22" ht="408.75" customHeight="1">
      <c r="A209" s="683"/>
      <c r="B209" s="294">
        <v>2</v>
      </c>
      <c r="C209" s="686"/>
      <c r="D209" s="686"/>
      <c r="E209" s="295" t="s">
        <v>687</v>
      </c>
      <c r="F209" s="295" t="s">
        <v>688</v>
      </c>
      <c r="G209" s="295"/>
      <c r="H209" s="296" t="s">
        <v>683</v>
      </c>
      <c r="I209" s="296" t="s">
        <v>689</v>
      </c>
      <c r="J209" s="296" t="s">
        <v>690</v>
      </c>
      <c r="K209" s="297">
        <v>1</v>
      </c>
      <c r="L209" s="296" t="s">
        <v>16</v>
      </c>
      <c r="M209" s="296" t="s">
        <v>17</v>
      </c>
      <c r="N209" s="296" t="s">
        <v>18</v>
      </c>
      <c r="O209" s="298" t="s">
        <v>19</v>
      </c>
      <c r="P209" s="299">
        <v>1</v>
      </c>
      <c r="Q209" s="300">
        <v>1</v>
      </c>
      <c r="R209" s="301">
        <f aca="true" t="shared" si="27" ref="R209:R220">+P209/Q209</f>
        <v>1</v>
      </c>
      <c r="S209" s="301">
        <f aca="true" t="shared" si="28" ref="S209:S220">+R209/K209</f>
        <v>1</v>
      </c>
      <c r="T209" s="431" t="str">
        <f aca="true" t="shared" si="29" ref="T209:T220">IF(R209&gt;=95%,$O$12,IF(R209&gt;=70%,$N$12,IF(R209&gt;=50%,$M$12,IF(R209&lt;50%,$L$12,))))</f>
        <v>SATISFACTORIO</v>
      </c>
      <c r="U209" s="301" t="s">
        <v>691</v>
      </c>
      <c r="V209" s="466" t="s">
        <v>1031</v>
      </c>
    </row>
    <row r="210" spans="1:22" ht="408.75" customHeight="1">
      <c r="A210" s="683"/>
      <c r="B210" s="294">
        <v>3</v>
      </c>
      <c r="C210" s="686"/>
      <c r="D210" s="686"/>
      <c r="E210" s="295" t="s">
        <v>692</v>
      </c>
      <c r="F210" s="295" t="s">
        <v>693</v>
      </c>
      <c r="G210" s="295" t="s">
        <v>694</v>
      </c>
      <c r="H210" s="296" t="s">
        <v>683</v>
      </c>
      <c r="I210" s="296" t="s">
        <v>695</v>
      </c>
      <c r="J210" s="296" t="s">
        <v>685</v>
      </c>
      <c r="K210" s="297">
        <v>1</v>
      </c>
      <c r="L210" s="296" t="s">
        <v>16</v>
      </c>
      <c r="M210" s="296" t="s">
        <v>17</v>
      </c>
      <c r="N210" s="296" t="s">
        <v>18</v>
      </c>
      <c r="O210" s="298" t="s">
        <v>19</v>
      </c>
      <c r="P210" s="299">
        <v>2</v>
      </c>
      <c r="Q210" s="300">
        <v>2</v>
      </c>
      <c r="R210" s="301">
        <f t="shared" si="27"/>
        <v>1</v>
      </c>
      <c r="S210" s="301">
        <f t="shared" si="28"/>
        <v>1</v>
      </c>
      <c r="T210" s="431" t="str">
        <f t="shared" si="29"/>
        <v>SATISFACTORIO</v>
      </c>
      <c r="U210" s="301" t="s">
        <v>696</v>
      </c>
      <c r="V210" s="466" t="s">
        <v>1032</v>
      </c>
    </row>
    <row r="211" spans="1:22" ht="408.75" customHeight="1">
      <c r="A211" s="683"/>
      <c r="B211" s="294">
        <v>4</v>
      </c>
      <c r="C211" s="686"/>
      <c r="D211" s="686"/>
      <c r="E211" s="295" t="s">
        <v>697</v>
      </c>
      <c r="F211" s="295" t="s">
        <v>698</v>
      </c>
      <c r="G211" s="295" t="s">
        <v>699</v>
      </c>
      <c r="H211" s="296" t="s">
        <v>700</v>
      </c>
      <c r="I211" s="296" t="s">
        <v>701</v>
      </c>
      <c r="J211" s="296" t="s">
        <v>702</v>
      </c>
      <c r="K211" s="297">
        <v>1</v>
      </c>
      <c r="L211" s="296" t="s">
        <v>16</v>
      </c>
      <c r="M211" s="296" t="s">
        <v>17</v>
      </c>
      <c r="N211" s="296" t="s">
        <v>18</v>
      </c>
      <c r="O211" s="298" t="s">
        <v>19</v>
      </c>
      <c r="P211" s="299">
        <v>14210</v>
      </c>
      <c r="Q211" s="300">
        <v>14210</v>
      </c>
      <c r="R211" s="301">
        <f t="shared" si="27"/>
        <v>1</v>
      </c>
      <c r="S211" s="301">
        <f t="shared" si="28"/>
        <v>1</v>
      </c>
      <c r="T211" s="431" t="str">
        <f t="shared" si="29"/>
        <v>SATISFACTORIO</v>
      </c>
      <c r="U211" s="301" t="s">
        <v>703</v>
      </c>
      <c r="V211" s="466" t="s">
        <v>1033</v>
      </c>
    </row>
    <row r="212" spans="1:22" ht="408.75" customHeight="1">
      <c r="A212" s="683"/>
      <c r="B212" s="294">
        <v>5</v>
      </c>
      <c r="C212" s="686"/>
      <c r="D212" s="686"/>
      <c r="E212" s="295" t="s">
        <v>704</v>
      </c>
      <c r="F212" s="295" t="s">
        <v>705</v>
      </c>
      <c r="G212" s="295" t="s">
        <v>706</v>
      </c>
      <c r="H212" s="296" t="s">
        <v>707</v>
      </c>
      <c r="I212" s="296" t="s">
        <v>708</v>
      </c>
      <c r="J212" s="296" t="s">
        <v>709</v>
      </c>
      <c r="K212" s="297">
        <v>1</v>
      </c>
      <c r="L212" s="296" t="s">
        <v>16</v>
      </c>
      <c r="M212" s="296" t="s">
        <v>17</v>
      </c>
      <c r="N212" s="296" t="s">
        <v>18</v>
      </c>
      <c r="O212" s="298" t="s">
        <v>19</v>
      </c>
      <c r="P212" s="299">
        <v>213</v>
      </c>
      <c r="Q212" s="300">
        <v>216</v>
      </c>
      <c r="R212" s="301">
        <f t="shared" si="27"/>
        <v>0.9861111111111112</v>
      </c>
      <c r="S212" s="301">
        <f t="shared" si="28"/>
        <v>0.9861111111111112</v>
      </c>
      <c r="T212" s="431" t="str">
        <f t="shared" si="29"/>
        <v>SATISFACTORIO</v>
      </c>
      <c r="U212" s="301" t="s">
        <v>710</v>
      </c>
      <c r="V212" s="466" t="s">
        <v>1060</v>
      </c>
    </row>
    <row r="213" spans="1:22" ht="408.75" customHeight="1">
      <c r="A213" s="683"/>
      <c r="B213" s="294">
        <v>6</v>
      </c>
      <c r="C213" s="686"/>
      <c r="D213" s="686"/>
      <c r="E213" s="295" t="s">
        <v>711</v>
      </c>
      <c r="F213" s="295" t="s">
        <v>712</v>
      </c>
      <c r="G213" s="295" t="s">
        <v>713</v>
      </c>
      <c r="H213" s="296" t="s">
        <v>683</v>
      </c>
      <c r="I213" s="296" t="s">
        <v>714</v>
      </c>
      <c r="J213" s="296" t="s">
        <v>715</v>
      </c>
      <c r="K213" s="297">
        <v>1</v>
      </c>
      <c r="L213" s="296" t="s">
        <v>16</v>
      </c>
      <c r="M213" s="296" t="s">
        <v>17</v>
      </c>
      <c r="N213" s="296" t="s">
        <v>18</v>
      </c>
      <c r="O213" s="298" t="s">
        <v>19</v>
      </c>
      <c r="P213" s="299">
        <v>2</v>
      </c>
      <c r="Q213" s="300">
        <v>2</v>
      </c>
      <c r="R213" s="301">
        <f t="shared" si="27"/>
        <v>1</v>
      </c>
      <c r="S213" s="301">
        <f t="shared" si="28"/>
        <v>1</v>
      </c>
      <c r="T213" s="431" t="str">
        <f t="shared" si="29"/>
        <v>SATISFACTORIO</v>
      </c>
      <c r="U213" s="301" t="s">
        <v>1029</v>
      </c>
      <c r="V213" s="466" t="s">
        <v>1034</v>
      </c>
    </row>
    <row r="214" spans="1:22" ht="408.75" customHeight="1">
      <c r="A214" s="683"/>
      <c r="B214" s="294">
        <v>7</v>
      </c>
      <c r="C214" s="296" t="s">
        <v>91</v>
      </c>
      <c r="D214" s="686" t="s">
        <v>27</v>
      </c>
      <c r="E214" s="295" t="s">
        <v>716</v>
      </c>
      <c r="F214" s="296" t="s">
        <v>106</v>
      </c>
      <c r="G214" s="295" t="s">
        <v>717</v>
      </c>
      <c r="H214" s="296" t="s">
        <v>718</v>
      </c>
      <c r="I214" s="296" t="s">
        <v>29</v>
      </c>
      <c r="J214" s="296" t="s">
        <v>28</v>
      </c>
      <c r="K214" s="297">
        <v>1</v>
      </c>
      <c r="L214" s="296" t="s">
        <v>16</v>
      </c>
      <c r="M214" s="296" t="s">
        <v>17</v>
      </c>
      <c r="N214" s="296" t="s">
        <v>18</v>
      </c>
      <c r="O214" s="298" t="s">
        <v>19</v>
      </c>
      <c r="P214" s="299" t="s">
        <v>106</v>
      </c>
      <c r="Q214" s="300" t="s">
        <v>106</v>
      </c>
      <c r="R214" s="301" t="s">
        <v>106</v>
      </c>
      <c r="S214" s="301" t="s">
        <v>106</v>
      </c>
      <c r="T214" s="431" t="s">
        <v>106</v>
      </c>
      <c r="U214" s="301" t="s">
        <v>686</v>
      </c>
      <c r="V214" s="465" t="s">
        <v>106</v>
      </c>
    </row>
    <row r="215" spans="1:22" ht="408.75" customHeight="1">
      <c r="A215" s="683"/>
      <c r="B215" s="687">
        <v>8</v>
      </c>
      <c r="C215" s="296" t="s">
        <v>38</v>
      </c>
      <c r="D215" s="686"/>
      <c r="E215" s="689" t="s">
        <v>90</v>
      </c>
      <c r="F215" s="302" t="s">
        <v>93</v>
      </c>
      <c r="G215" s="302" t="s">
        <v>93</v>
      </c>
      <c r="H215" s="296" t="s">
        <v>683</v>
      </c>
      <c r="I215" s="303" t="s">
        <v>95</v>
      </c>
      <c r="J215" s="303" t="s">
        <v>71</v>
      </c>
      <c r="K215" s="297">
        <v>1</v>
      </c>
      <c r="L215" s="296" t="s">
        <v>16</v>
      </c>
      <c r="M215" s="296" t="s">
        <v>17</v>
      </c>
      <c r="N215" s="296" t="s">
        <v>18</v>
      </c>
      <c r="O215" s="298" t="s">
        <v>19</v>
      </c>
      <c r="P215" s="299">
        <v>8</v>
      </c>
      <c r="Q215" s="300">
        <v>16</v>
      </c>
      <c r="R215" s="301">
        <v>0.53</v>
      </c>
      <c r="S215" s="301">
        <v>0.53</v>
      </c>
      <c r="T215" s="453" t="str">
        <f t="shared" si="29"/>
        <v>MINIMO</v>
      </c>
      <c r="U215" s="301" t="s">
        <v>719</v>
      </c>
      <c r="V215" s="466" t="s">
        <v>1035</v>
      </c>
    </row>
    <row r="216" spans="1:22" ht="408.75" customHeight="1">
      <c r="A216" s="683"/>
      <c r="B216" s="688"/>
      <c r="C216" s="296"/>
      <c r="D216" s="686"/>
      <c r="E216" s="690"/>
      <c r="F216" s="302" t="s">
        <v>94</v>
      </c>
      <c r="G216" s="302" t="s">
        <v>94</v>
      </c>
      <c r="H216" s="296" t="s">
        <v>683</v>
      </c>
      <c r="I216" s="303" t="s">
        <v>476</v>
      </c>
      <c r="J216" s="303" t="s">
        <v>71</v>
      </c>
      <c r="K216" s="297">
        <v>1</v>
      </c>
      <c r="L216" s="296" t="s">
        <v>16</v>
      </c>
      <c r="M216" s="296" t="s">
        <v>17</v>
      </c>
      <c r="N216" s="296" t="s">
        <v>18</v>
      </c>
      <c r="O216" s="298" t="s">
        <v>19</v>
      </c>
      <c r="P216" s="299">
        <v>2.2</v>
      </c>
      <c r="Q216" s="300">
        <v>7</v>
      </c>
      <c r="R216" s="301">
        <f>P216/Q216</f>
        <v>0.31428571428571433</v>
      </c>
      <c r="S216" s="301">
        <v>0.31</v>
      </c>
      <c r="T216" s="98" t="str">
        <f t="shared" si="29"/>
        <v>INSATISFACTORIO</v>
      </c>
      <c r="U216" s="301" t="s">
        <v>720</v>
      </c>
      <c r="V216" s="466" t="s">
        <v>1036</v>
      </c>
    </row>
    <row r="217" spans="1:22" ht="408.75" customHeight="1">
      <c r="A217" s="683"/>
      <c r="B217" s="294">
        <v>9</v>
      </c>
      <c r="C217" s="686" t="s">
        <v>277</v>
      </c>
      <c r="D217" s="686"/>
      <c r="E217" s="295" t="s">
        <v>31</v>
      </c>
      <c r="F217" s="295" t="s">
        <v>61</v>
      </c>
      <c r="G217" s="295" t="s">
        <v>61</v>
      </c>
      <c r="H217" s="296" t="s">
        <v>683</v>
      </c>
      <c r="I217" s="296" t="s">
        <v>32</v>
      </c>
      <c r="J217" s="296" t="s">
        <v>84</v>
      </c>
      <c r="K217" s="297">
        <v>1</v>
      </c>
      <c r="L217" s="296" t="s">
        <v>16</v>
      </c>
      <c r="M217" s="296" t="s">
        <v>17</v>
      </c>
      <c r="N217" s="296" t="s">
        <v>18</v>
      </c>
      <c r="O217" s="298" t="s">
        <v>19</v>
      </c>
      <c r="P217" s="299">
        <v>12</v>
      </c>
      <c r="Q217" s="300">
        <v>12</v>
      </c>
      <c r="R217" s="301">
        <f t="shared" si="27"/>
        <v>1</v>
      </c>
      <c r="S217" s="301">
        <f t="shared" si="28"/>
        <v>1</v>
      </c>
      <c r="T217" s="431" t="str">
        <f t="shared" si="29"/>
        <v>SATISFACTORIO</v>
      </c>
      <c r="U217" s="304" t="s">
        <v>721</v>
      </c>
      <c r="V217" s="466" t="s">
        <v>1037</v>
      </c>
    </row>
    <row r="218" spans="1:22" ht="408.75" customHeight="1">
      <c r="A218" s="683"/>
      <c r="B218" s="294">
        <v>10</v>
      </c>
      <c r="C218" s="686"/>
      <c r="D218" s="686"/>
      <c r="E218" s="296" t="s">
        <v>30</v>
      </c>
      <c r="F218" s="296" t="s">
        <v>63</v>
      </c>
      <c r="G218" s="296" t="s">
        <v>63</v>
      </c>
      <c r="H218" s="296" t="s">
        <v>683</v>
      </c>
      <c r="I218" s="296" t="s">
        <v>86</v>
      </c>
      <c r="J218" s="296" t="s">
        <v>58</v>
      </c>
      <c r="K218" s="297">
        <v>1</v>
      </c>
      <c r="L218" s="296" t="s">
        <v>16</v>
      </c>
      <c r="M218" s="296" t="s">
        <v>17</v>
      </c>
      <c r="N218" s="296" t="s">
        <v>18</v>
      </c>
      <c r="O218" s="298" t="s">
        <v>19</v>
      </c>
      <c r="P218" s="299">
        <v>2</v>
      </c>
      <c r="Q218" s="300">
        <v>4</v>
      </c>
      <c r="R218" s="301">
        <f t="shared" si="27"/>
        <v>0.5</v>
      </c>
      <c r="S218" s="301">
        <f t="shared" si="28"/>
        <v>0.5</v>
      </c>
      <c r="T218" s="421" t="str">
        <f t="shared" si="29"/>
        <v>MINIMO</v>
      </c>
      <c r="U218" s="304" t="s">
        <v>1030</v>
      </c>
      <c r="V218" s="466" t="s">
        <v>1038</v>
      </c>
    </row>
    <row r="219" spans="1:22" ht="408.75" customHeight="1">
      <c r="A219" s="683"/>
      <c r="B219" s="294">
        <v>11</v>
      </c>
      <c r="C219" s="686"/>
      <c r="D219" s="686" t="s">
        <v>215</v>
      </c>
      <c r="E219" s="692" t="s">
        <v>33</v>
      </c>
      <c r="F219" s="295" t="s">
        <v>155</v>
      </c>
      <c r="G219" s="295" t="s">
        <v>59</v>
      </c>
      <c r="H219" s="296" t="s">
        <v>722</v>
      </c>
      <c r="I219" s="686" t="s">
        <v>34</v>
      </c>
      <c r="J219" s="296" t="s">
        <v>723</v>
      </c>
      <c r="K219" s="297">
        <v>1</v>
      </c>
      <c r="L219" s="296" t="s">
        <v>16</v>
      </c>
      <c r="M219" s="296" t="s">
        <v>17</v>
      </c>
      <c r="N219" s="296" t="s">
        <v>18</v>
      </c>
      <c r="O219" s="298" t="s">
        <v>19</v>
      </c>
      <c r="P219" s="299">
        <v>3</v>
      </c>
      <c r="Q219" s="300">
        <v>3</v>
      </c>
      <c r="R219" s="301">
        <f t="shared" si="27"/>
        <v>1</v>
      </c>
      <c r="S219" s="301">
        <f t="shared" si="28"/>
        <v>1</v>
      </c>
      <c r="T219" s="431" t="str">
        <f t="shared" si="29"/>
        <v>SATISFACTORIO</v>
      </c>
      <c r="U219" s="301" t="s">
        <v>724</v>
      </c>
      <c r="V219" s="466" t="s">
        <v>1039</v>
      </c>
    </row>
    <row r="220" spans="1:22" ht="408.75" customHeight="1">
      <c r="A220" s="683"/>
      <c r="B220" s="294">
        <v>12</v>
      </c>
      <c r="C220" s="686"/>
      <c r="D220" s="686"/>
      <c r="E220" s="692"/>
      <c r="F220" s="295" t="s">
        <v>160</v>
      </c>
      <c r="G220" s="295" t="s">
        <v>160</v>
      </c>
      <c r="H220" s="296" t="s">
        <v>722</v>
      </c>
      <c r="I220" s="686"/>
      <c r="J220" s="296" t="s">
        <v>725</v>
      </c>
      <c r="K220" s="297">
        <v>1</v>
      </c>
      <c r="L220" s="296" t="s">
        <v>16</v>
      </c>
      <c r="M220" s="296" t="s">
        <v>17</v>
      </c>
      <c r="N220" s="296" t="s">
        <v>18</v>
      </c>
      <c r="O220" s="298" t="s">
        <v>19</v>
      </c>
      <c r="P220" s="299">
        <v>3</v>
      </c>
      <c r="Q220" s="300">
        <v>3</v>
      </c>
      <c r="R220" s="301">
        <f t="shared" si="27"/>
        <v>1</v>
      </c>
      <c r="S220" s="301">
        <f t="shared" si="28"/>
        <v>1</v>
      </c>
      <c r="T220" s="431" t="str">
        <f t="shared" si="29"/>
        <v>SATISFACTORIO</v>
      </c>
      <c r="U220" s="301" t="s">
        <v>724</v>
      </c>
      <c r="V220" s="466" t="s">
        <v>1040</v>
      </c>
    </row>
    <row r="221" spans="1:22" ht="269.25" customHeight="1" thickBot="1">
      <c r="A221" s="684"/>
      <c r="B221" s="305">
        <v>13</v>
      </c>
      <c r="C221" s="691"/>
      <c r="D221" s="691"/>
      <c r="E221" s="693"/>
      <c r="F221" s="306" t="s">
        <v>218</v>
      </c>
      <c r="G221" s="306" t="s">
        <v>218</v>
      </c>
      <c r="H221" s="307" t="s">
        <v>722</v>
      </c>
      <c r="I221" s="691"/>
      <c r="J221" s="307" t="s">
        <v>166</v>
      </c>
      <c r="K221" s="308">
        <v>1</v>
      </c>
      <c r="L221" s="307" t="s">
        <v>16</v>
      </c>
      <c r="M221" s="307" t="s">
        <v>17</v>
      </c>
      <c r="N221" s="307" t="s">
        <v>18</v>
      </c>
      <c r="O221" s="309" t="s">
        <v>19</v>
      </c>
      <c r="P221" s="310" t="s">
        <v>106</v>
      </c>
      <c r="Q221" s="311" t="s">
        <v>106</v>
      </c>
      <c r="R221" s="388" t="s">
        <v>106</v>
      </c>
      <c r="S221" s="388" t="s">
        <v>106</v>
      </c>
      <c r="T221" s="432" t="s">
        <v>106</v>
      </c>
      <c r="U221" s="388" t="s">
        <v>726</v>
      </c>
      <c r="V221" s="432" t="s">
        <v>106</v>
      </c>
    </row>
    <row r="222" spans="1:22" ht="72.75" customHeight="1" thickBot="1" thickTop="1">
      <c r="A222" s="389"/>
      <c r="B222" s="803" t="s">
        <v>875</v>
      </c>
      <c r="C222" s="803"/>
      <c r="D222" s="803"/>
      <c r="E222" s="803"/>
      <c r="F222" s="803"/>
      <c r="G222" s="803"/>
      <c r="H222" s="803"/>
      <c r="I222" s="803"/>
      <c r="J222" s="803"/>
      <c r="K222" s="803"/>
      <c r="L222" s="803"/>
      <c r="M222" s="803"/>
      <c r="N222" s="803"/>
      <c r="O222" s="804"/>
      <c r="P222" s="805" t="s">
        <v>758</v>
      </c>
      <c r="Q222" s="806"/>
      <c r="R222" s="297"/>
      <c r="S222" s="807">
        <f>(R209+R210+R211+R212+R213+R215+R216+R217+R218+R219+R220)/11</f>
        <v>0.8482178932178932</v>
      </c>
      <c r="T222" s="807"/>
      <c r="U222" s="301"/>
      <c r="V222" s="330"/>
    </row>
    <row r="223" spans="1:22" ht="408.75" customHeight="1" thickBot="1" thickTop="1">
      <c r="A223" s="777" t="s">
        <v>768</v>
      </c>
      <c r="B223" s="780">
        <v>1</v>
      </c>
      <c r="C223" s="782" t="s">
        <v>38</v>
      </c>
      <c r="D223" s="784" t="s">
        <v>39</v>
      </c>
      <c r="E223" s="784" t="s">
        <v>769</v>
      </c>
      <c r="F223" s="363" t="s">
        <v>770</v>
      </c>
      <c r="G223" s="363"/>
      <c r="H223" s="364" t="s">
        <v>771</v>
      </c>
      <c r="I223" s="784" t="s">
        <v>772</v>
      </c>
      <c r="J223" s="364" t="s">
        <v>773</v>
      </c>
      <c r="K223" s="365">
        <v>1</v>
      </c>
      <c r="L223" s="364" t="s">
        <v>16</v>
      </c>
      <c r="M223" s="364" t="s">
        <v>17</v>
      </c>
      <c r="N223" s="364" t="s">
        <v>18</v>
      </c>
      <c r="O223" s="366" t="s">
        <v>19</v>
      </c>
      <c r="P223" s="367">
        <v>0</v>
      </c>
      <c r="Q223" s="368">
        <v>2</v>
      </c>
      <c r="R223" s="392">
        <f>+P223/Q223</f>
        <v>0</v>
      </c>
      <c r="S223" s="392">
        <f>+R223/K223</f>
        <v>0</v>
      </c>
      <c r="T223" s="439" t="str">
        <f>IF(R223&gt;=95%,$O$12,IF(R223&gt;=70%,$N$12,IF(R223&gt;=50%,$M$12,IF(R223&lt;50%,$L$12,))))</f>
        <v>INSATISFACTORIO</v>
      </c>
      <c r="U223" s="370" t="s">
        <v>878</v>
      </c>
      <c r="V223" s="370" t="s">
        <v>896</v>
      </c>
    </row>
    <row r="224" spans="1:22" ht="408.75" customHeight="1" thickTop="1">
      <c r="A224" s="778"/>
      <c r="B224" s="781"/>
      <c r="C224" s="783"/>
      <c r="D224" s="785"/>
      <c r="E224" s="785"/>
      <c r="F224" s="371" t="s">
        <v>774</v>
      </c>
      <c r="G224" s="371"/>
      <c r="H224" s="371" t="s">
        <v>775</v>
      </c>
      <c r="I224" s="785"/>
      <c r="J224" s="372" t="s">
        <v>773</v>
      </c>
      <c r="K224" s="373">
        <v>1</v>
      </c>
      <c r="L224" s="372" t="s">
        <v>16</v>
      </c>
      <c r="M224" s="372" t="s">
        <v>17</v>
      </c>
      <c r="N224" s="372" t="s">
        <v>18</v>
      </c>
      <c r="O224" s="374" t="s">
        <v>19</v>
      </c>
      <c r="P224" s="367" t="s">
        <v>106</v>
      </c>
      <c r="Q224" s="368" t="s">
        <v>106</v>
      </c>
      <c r="R224" s="369" t="s">
        <v>106</v>
      </c>
      <c r="S224" s="375" t="s">
        <v>106</v>
      </c>
      <c r="T224" s="393" t="s">
        <v>106</v>
      </c>
      <c r="U224" s="370" t="s">
        <v>776</v>
      </c>
      <c r="V224" s="370" t="s">
        <v>885</v>
      </c>
    </row>
    <row r="225" spans="1:22" ht="408.75" customHeight="1">
      <c r="A225" s="778"/>
      <c r="B225" s="781"/>
      <c r="C225" s="783"/>
      <c r="D225" s="785"/>
      <c r="E225" s="785"/>
      <c r="F225" s="371" t="s">
        <v>774</v>
      </c>
      <c r="G225" s="371"/>
      <c r="H225" s="371" t="s">
        <v>777</v>
      </c>
      <c r="I225" s="785"/>
      <c r="J225" s="372" t="s">
        <v>773</v>
      </c>
      <c r="K225" s="373">
        <v>1</v>
      </c>
      <c r="L225" s="372" t="s">
        <v>16</v>
      </c>
      <c r="M225" s="372" t="s">
        <v>17</v>
      </c>
      <c r="N225" s="372" t="s">
        <v>18</v>
      </c>
      <c r="O225" s="374" t="s">
        <v>19</v>
      </c>
      <c r="P225" s="376">
        <v>1</v>
      </c>
      <c r="Q225" s="377">
        <v>2</v>
      </c>
      <c r="R225" s="375">
        <f aca="true" t="shared" si="30" ref="R225:R252">+P225/Q225</f>
        <v>0.5</v>
      </c>
      <c r="S225" s="375">
        <f aca="true" t="shared" si="31" ref="S225:S252">+R225/K225</f>
        <v>0.5</v>
      </c>
      <c r="T225" s="440" t="str">
        <f aca="true" t="shared" si="32" ref="T225:T252">IF(R225&gt;=95%,$O$12,IF(R225&gt;=70%,$N$12,IF(R225&gt;=50%,$M$12,IF(R225&lt;50%,$L$12,))))</f>
        <v>MINIMO</v>
      </c>
      <c r="U225" s="370" t="s">
        <v>778</v>
      </c>
      <c r="V225" s="370" t="s">
        <v>897</v>
      </c>
    </row>
    <row r="226" spans="1:22" ht="408.75" customHeight="1">
      <c r="A226" s="778"/>
      <c r="B226" s="378">
        <v>2</v>
      </c>
      <c r="C226" s="783"/>
      <c r="D226" s="785"/>
      <c r="E226" s="371" t="s">
        <v>779</v>
      </c>
      <c r="F226" s="371" t="s">
        <v>780</v>
      </c>
      <c r="G226" s="371" t="s">
        <v>780</v>
      </c>
      <c r="H226" s="372" t="s">
        <v>781</v>
      </c>
      <c r="I226" s="372" t="s">
        <v>782</v>
      </c>
      <c r="J226" s="372" t="s">
        <v>783</v>
      </c>
      <c r="K226" s="373">
        <v>1</v>
      </c>
      <c r="L226" s="372" t="s">
        <v>16</v>
      </c>
      <c r="M226" s="372" t="s">
        <v>17</v>
      </c>
      <c r="N226" s="372" t="s">
        <v>18</v>
      </c>
      <c r="O226" s="374" t="s">
        <v>19</v>
      </c>
      <c r="P226" s="376">
        <v>2</v>
      </c>
      <c r="Q226" s="377">
        <v>2</v>
      </c>
      <c r="R226" s="375">
        <f t="shared" si="30"/>
        <v>1</v>
      </c>
      <c r="S226" s="375">
        <f t="shared" si="31"/>
        <v>1</v>
      </c>
      <c r="T226" s="393" t="str">
        <f t="shared" si="32"/>
        <v>SATISFACTORIO</v>
      </c>
      <c r="U226" s="370" t="s">
        <v>784</v>
      </c>
      <c r="V226" s="370" t="s">
        <v>898</v>
      </c>
    </row>
    <row r="227" spans="1:22" ht="408.75" customHeight="1">
      <c r="A227" s="778"/>
      <c r="B227" s="378">
        <v>3</v>
      </c>
      <c r="C227" s="783"/>
      <c r="D227" s="785"/>
      <c r="E227" s="371" t="s">
        <v>785</v>
      </c>
      <c r="F227" s="371" t="s">
        <v>786</v>
      </c>
      <c r="G227" s="371" t="s">
        <v>787</v>
      </c>
      <c r="H227" s="372" t="s">
        <v>788</v>
      </c>
      <c r="I227" s="372" t="s">
        <v>789</v>
      </c>
      <c r="J227" s="372" t="s">
        <v>783</v>
      </c>
      <c r="K227" s="373">
        <v>1</v>
      </c>
      <c r="L227" s="372" t="s">
        <v>16</v>
      </c>
      <c r="M227" s="372" t="s">
        <v>17</v>
      </c>
      <c r="N227" s="372" t="s">
        <v>18</v>
      </c>
      <c r="O227" s="374" t="s">
        <v>19</v>
      </c>
      <c r="P227" s="376">
        <v>2</v>
      </c>
      <c r="Q227" s="377">
        <v>2</v>
      </c>
      <c r="R227" s="375">
        <f t="shared" si="30"/>
        <v>1</v>
      </c>
      <c r="S227" s="375">
        <f t="shared" si="31"/>
        <v>1</v>
      </c>
      <c r="T227" s="393" t="str">
        <f t="shared" si="32"/>
        <v>SATISFACTORIO</v>
      </c>
      <c r="U227" s="379" t="s">
        <v>790</v>
      </c>
      <c r="V227" s="370" t="s">
        <v>899</v>
      </c>
    </row>
    <row r="228" spans="1:22" ht="408.75" customHeight="1">
      <c r="A228" s="778"/>
      <c r="B228" s="378">
        <v>4</v>
      </c>
      <c r="C228" s="371" t="s">
        <v>277</v>
      </c>
      <c r="D228" s="785"/>
      <c r="E228" s="371" t="s">
        <v>791</v>
      </c>
      <c r="F228" s="371" t="s">
        <v>792</v>
      </c>
      <c r="G228" s="371" t="s">
        <v>793</v>
      </c>
      <c r="H228" s="372" t="s">
        <v>794</v>
      </c>
      <c r="I228" s="372" t="s">
        <v>795</v>
      </c>
      <c r="J228" s="372" t="s">
        <v>28</v>
      </c>
      <c r="K228" s="373">
        <v>1</v>
      </c>
      <c r="L228" s="372" t="s">
        <v>16</v>
      </c>
      <c r="M228" s="372" t="s">
        <v>17</v>
      </c>
      <c r="N228" s="372" t="s">
        <v>18</v>
      </c>
      <c r="O228" s="374" t="s">
        <v>19</v>
      </c>
      <c r="P228" s="376">
        <v>229</v>
      </c>
      <c r="Q228" s="377">
        <v>245</v>
      </c>
      <c r="R228" s="375">
        <f t="shared" si="30"/>
        <v>0.9346938775510204</v>
      </c>
      <c r="S228" s="375">
        <f t="shared" si="31"/>
        <v>0.9346938775510204</v>
      </c>
      <c r="T228" s="393" t="str">
        <f t="shared" si="32"/>
        <v>ACEPTABLE</v>
      </c>
      <c r="U228" s="370" t="s">
        <v>796</v>
      </c>
      <c r="V228" s="370" t="s">
        <v>900</v>
      </c>
    </row>
    <row r="229" spans="1:22" ht="408.75" customHeight="1">
      <c r="A229" s="778"/>
      <c r="B229" s="378">
        <v>5</v>
      </c>
      <c r="C229" s="785" t="s">
        <v>75</v>
      </c>
      <c r="D229" s="785"/>
      <c r="E229" s="371" t="s">
        <v>797</v>
      </c>
      <c r="F229" s="371" t="s">
        <v>798</v>
      </c>
      <c r="G229" s="371" t="s">
        <v>798</v>
      </c>
      <c r="H229" s="372" t="s">
        <v>799</v>
      </c>
      <c r="I229" s="372" t="s">
        <v>800</v>
      </c>
      <c r="J229" s="372" t="s">
        <v>801</v>
      </c>
      <c r="K229" s="373">
        <v>1</v>
      </c>
      <c r="L229" s="372" t="s">
        <v>16</v>
      </c>
      <c r="M229" s="372" t="s">
        <v>17</v>
      </c>
      <c r="N229" s="372" t="s">
        <v>18</v>
      </c>
      <c r="O229" s="374" t="s">
        <v>19</v>
      </c>
      <c r="P229" s="376">
        <v>40733881962.31</v>
      </c>
      <c r="Q229" s="377">
        <v>41062370579.7</v>
      </c>
      <c r="R229" s="375">
        <f t="shared" si="30"/>
        <v>0.9920002519885592</v>
      </c>
      <c r="S229" s="375">
        <f t="shared" si="31"/>
        <v>0.9920002519885592</v>
      </c>
      <c r="T229" s="393" t="str">
        <f t="shared" si="32"/>
        <v>SATISFACTORIO</v>
      </c>
      <c r="U229" s="370" t="s">
        <v>802</v>
      </c>
      <c r="V229" s="370" t="s">
        <v>901</v>
      </c>
    </row>
    <row r="230" spans="1:22" ht="408.75" customHeight="1">
      <c r="A230" s="778"/>
      <c r="B230" s="378">
        <f>+B229+1</f>
        <v>6</v>
      </c>
      <c r="C230" s="785"/>
      <c r="D230" s="785"/>
      <c r="E230" s="371" t="s">
        <v>803</v>
      </c>
      <c r="F230" s="371" t="s">
        <v>804</v>
      </c>
      <c r="G230" s="371" t="s">
        <v>804</v>
      </c>
      <c r="H230" s="372" t="s">
        <v>805</v>
      </c>
      <c r="I230" s="372" t="s">
        <v>806</v>
      </c>
      <c r="J230" s="372" t="s">
        <v>807</v>
      </c>
      <c r="K230" s="373">
        <v>1</v>
      </c>
      <c r="L230" s="372" t="s">
        <v>16</v>
      </c>
      <c r="M230" s="372" t="s">
        <v>17</v>
      </c>
      <c r="N230" s="372" t="s">
        <v>18</v>
      </c>
      <c r="O230" s="374" t="s">
        <v>19</v>
      </c>
      <c r="P230" s="376">
        <v>1306</v>
      </c>
      <c r="Q230" s="377">
        <v>1312</v>
      </c>
      <c r="R230" s="375">
        <f>P230/Q230</f>
        <v>0.9954268292682927</v>
      </c>
      <c r="S230" s="375">
        <f t="shared" si="31"/>
        <v>0.9954268292682927</v>
      </c>
      <c r="T230" s="393" t="str">
        <f t="shared" si="32"/>
        <v>SATISFACTORIO</v>
      </c>
      <c r="U230" s="370" t="s">
        <v>808</v>
      </c>
      <c r="V230" s="370" t="s">
        <v>997</v>
      </c>
    </row>
    <row r="231" spans="1:22" ht="408.75" customHeight="1">
      <c r="A231" s="778"/>
      <c r="B231" s="378">
        <f>+B230+1</f>
        <v>7</v>
      </c>
      <c r="C231" s="785"/>
      <c r="D231" s="785"/>
      <c r="E231" s="371" t="s">
        <v>809</v>
      </c>
      <c r="F231" s="371" t="s">
        <v>810</v>
      </c>
      <c r="G231" s="371" t="s">
        <v>810</v>
      </c>
      <c r="H231" s="372" t="s">
        <v>805</v>
      </c>
      <c r="I231" s="372" t="s">
        <v>806</v>
      </c>
      <c r="J231" s="372" t="s">
        <v>811</v>
      </c>
      <c r="K231" s="373">
        <v>1</v>
      </c>
      <c r="L231" s="372" t="s">
        <v>16</v>
      </c>
      <c r="M231" s="372" t="s">
        <v>17</v>
      </c>
      <c r="N231" s="372" t="s">
        <v>18</v>
      </c>
      <c r="O231" s="374" t="s">
        <v>19</v>
      </c>
      <c r="P231" s="376">
        <v>1426</v>
      </c>
      <c r="Q231" s="377">
        <v>1426</v>
      </c>
      <c r="R231" s="375">
        <f t="shared" si="30"/>
        <v>1</v>
      </c>
      <c r="S231" s="375">
        <f t="shared" si="31"/>
        <v>1</v>
      </c>
      <c r="T231" s="393" t="str">
        <f t="shared" si="32"/>
        <v>SATISFACTORIO</v>
      </c>
      <c r="U231" s="370" t="s">
        <v>812</v>
      </c>
      <c r="V231" s="370" t="s">
        <v>902</v>
      </c>
    </row>
    <row r="232" spans="1:22" ht="408.75" customHeight="1">
      <c r="A232" s="778"/>
      <c r="B232" s="378">
        <v>8</v>
      </c>
      <c r="C232" s="785"/>
      <c r="D232" s="785"/>
      <c r="E232" s="371" t="s">
        <v>813</v>
      </c>
      <c r="F232" s="371" t="s">
        <v>814</v>
      </c>
      <c r="G232" s="371" t="s">
        <v>814</v>
      </c>
      <c r="H232" s="372" t="s">
        <v>799</v>
      </c>
      <c r="I232" s="372" t="s">
        <v>815</v>
      </c>
      <c r="J232" s="372" t="s">
        <v>816</v>
      </c>
      <c r="K232" s="373">
        <v>1</v>
      </c>
      <c r="L232" s="372" t="s">
        <v>16</v>
      </c>
      <c r="M232" s="372" t="s">
        <v>17</v>
      </c>
      <c r="N232" s="372" t="s">
        <v>18</v>
      </c>
      <c r="O232" s="374" t="s">
        <v>19</v>
      </c>
      <c r="P232" s="376">
        <v>223064075907.19</v>
      </c>
      <c r="Q232" s="377">
        <v>226835905706.19</v>
      </c>
      <c r="R232" s="375">
        <f t="shared" si="30"/>
        <v>0.9833719896007757</v>
      </c>
      <c r="S232" s="375">
        <f t="shared" si="31"/>
        <v>0.9833719896007757</v>
      </c>
      <c r="T232" s="393" t="str">
        <f t="shared" si="32"/>
        <v>SATISFACTORIO</v>
      </c>
      <c r="U232" s="379" t="s">
        <v>817</v>
      </c>
      <c r="V232" s="370" t="s">
        <v>903</v>
      </c>
    </row>
    <row r="233" spans="1:22" ht="408.75" customHeight="1">
      <c r="A233" s="778"/>
      <c r="B233" s="781">
        <v>9</v>
      </c>
      <c r="C233" s="785"/>
      <c r="D233" s="785"/>
      <c r="E233" s="785" t="s">
        <v>818</v>
      </c>
      <c r="F233" s="785" t="s">
        <v>819</v>
      </c>
      <c r="G233" s="785" t="s">
        <v>819</v>
      </c>
      <c r="H233" s="785" t="s">
        <v>820</v>
      </c>
      <c r="I233" s="785" t="s">
        <v>821</v>
      </c>
      <c r="J233" s="785" t="s">
        <v>822</v>
      </c>
      <c r="K233" s="786">
        <v>1</v>
      </c>
      <c r="L233" s="788" t="s">
        <v>16</v>
      </c>
      <c r="M233" s="788" t="s">
        <v>17</v>
      </c>
      <c r="N233" s="788" t="s">
        <v>18</v>
      </c>
      <c r="O233" s="790" t="s">
        <v>19</v>
      </c>
      <c r="P233" s="792">
        <v>1</v>
      </c>
      <c r="Q233" s="794">
        <v>1</v>
      </c>
      <c r="R233" s="796">
        <f t="shared" si="30"/>
        <v>1</v>
      </c>
      <c r="S233" s="796">
        <f t="shared" si="31"/>
        <v>1</v>
      </c>
      <c r="T233" s="798" t="str">
        <f t="shared" si="32"/>
        <v>SATISFACTORIO</v>
      </c>
      <c r="U233" s="370" t="s">
        <v>823</v>
      </c>
      <c r="V233" s="370" t="s">
        <v>904</v>
      </c>
    </row>
    <row r="234" spans="1:22" ht="408.75" customHeight="1">
      <c r="A234" s="778"/>
      <c r="B234" s="781"/>
      <c r="C234" s="785"/>
      <c r="D234" s="785"/>
      <c r="E234" s="785"/>
      <c r="F234" s="785"/>
      <c r="G234" s="785"/>
      <c r="H234" s="785"/>
      <c r="I234" s="785"/>
      <c r="J234" s="785"/>
      <c r="K234" s="787"/>
      <c r="L234" s="789"/>
      <c r="M234" s="789"/>
      <c r="N234" s="789"/>
      <c r="O234" s="791"/>
      <c r="P234" s="793"/>
      <c r="Q234" s="795"/>
      <c r="R234" s="797"/>
      <c r="S234" s="797"/>
      <c r="T234" s="799"/>
      <c r="U234" s="370" t="s">
        <v>824</v>
      </c>
      <c r="V234" s="370" t="s">
        <v>886</v>
      </c>
    </row>
    <row r="235" spans="1:22" ht="408.75" customHeight="1">
      <c r="A235" s="778"/>
      <c r="B235" s="378">
        <v>10</v>
      </c>
      <c r="C235" s="785"/>
      <c r="D235" s="785"/>
      <c r="E235" s="371" t="s">
        <v>825</v>
      </c>
      <c r="F235" s="371" t="s">
        <v>826</v>
      </c>
      <c r="G235" s="371" t="s">
        <v>827</v>
      </c>
      <c r="H235" s="372" t="s">
        <v>799</v>
      </c>
      <c r="I235" s="372" t="s">
        <v>209</v>
      </c>
      <c r="J235" s="372" t="s">
        <v>828</v>
      </c>
      <c r="K235" s="373">
        <v>1</v>
      </c>
      <c r="L235" s="372" t="s">
        <v>16</v>
      </c>
      <c r="M235" s="372" t="s">
        <v>17</v>
      </c>
      <c r="N235" s="372" t="s">
        <v>18</v>
      </c>
      <c r="O235" s="374" t="s">
        <v>19</v>
      </c>
      <c r="P235" s="376">
        <v>2</v>
      </c>
      <c r="Q235" s="377">
        <v>2</v>
      </c>
      <c r="R235" s="375">
        <f t="shared" si="30"/>
        <v>1</v>
      </c>
      <c r="S235" s="375">
        <f t="shared" si="31"/>
        <v>1</v>
      </c>
      <c r="T235" s="393" t="str">
        <f t="shared" si="32"/>
        <v>SATISFACTORIO</v>
      </c>
      <c r="U235" s="379" t="s">
        <v>874</v>
      </c>
      <c r="V235" s="370" t="s">
        <v>905</v>
      </c>
    </row>
    <row r="236" spans="1:22" ht="408.75" customHeight="1">
      <c r="A236" s="778"/>
      <c r="B236" s="378">
        <v>11</v>
      </c>
      <c r="C236" s="785"/>
      <c r="D236" s="785"/>
      <c r="E236" s="371" t="s">
        <v>829</v>
      </c>
      <c r="F236" s="371" t="s">
        <v>830</v>
      </c>
      <c r="G236" s="371" t="s">
        <v>830</v>
      </c>
      <c r="H236" s="372" t="s">
        <v>831</v>
      </c>
      <c r="I236" s="372" t="s">
        <v>832</v>
      </c>
      <c r="J236" s="372" t="s">
        <v>833</v>
      </c>
      <c r="K236" s="373">
        <v>1</v>
      </c>
      <c r="L236" s="372" t="s">
        <v>16</v>
      </c>
      <c r="M236" s="372" t="s">
        <v>17</v>
      </c>
      <c r="N236" s="372" t="s">
        <v>18</v>
      </c>
      <c r="O236" s="374" t="s">
        <v>19</v>
      </c>
      <c r="P236" s="376">
        <v>358</v>
      </c>
      <c r="Q236" s="377">
        <f>336+14+8</f>
        <v>358</v>
      </c>
      <c r="R236" s="375">
        <f t="shared" si="30"/>
        <v>1</v>
      </c>
      <c r="S236" s="375">
        <f t="shared" si="31"/>
        <v>1</v>
      </c>
      <c r="T236" s="393" t="str">
        <f t="shared" si="32"/>
        <v>SATISFACTORIO</v>
      </c>
      <c r="U236" s="370" t="s">
        <v>834</v>
      </c>
      <c r="V236" s="370" t="s">
        <v>906</v>
      </c>
    </row>
    <row r="237" spans="1:22" ht="408.75" customHeight="1">
      <c r="A237" s="778"/>
      <c r="B237" s="781">
        <f>+B236+1</f>
        <v>12</v>
      </c>
      <c r="C237" s="785" t="s">
        <v>91</v>
      </c>
      <c r="D237" s="785" t="s">
        <v>262</v>
      </c>
      <c r="E237" s="788" t="s">
        <v>835</v>
      </c>
      <c r="F237" s="788" t="s">
        <v>836</v>
      </c>
      <c r="G237" s="788" t="s">
        <v>836</v>
      </c>
      <c r="H237" s="372" t="s">
        <v>799</v>
      </c>
      <c r="I237" s="785" t="s">
        <v>29</v>
      </c>
      <c r="J237" s="785" t="s">
        <v>837</v>
      </c>
      <c r="K237" s="373">
        <v>1</v>
      </c>
      <c r="L237" s="372" t="s">
        <v>16</v>
      </c>
      <c r="M237" s="372" t="s">
        <v>17</v>
      </c>
      <c r="N237" s="372" t="s">
        <v>18</v>
      </c>
      <c r="O237" s="374" t="s">
        <v>19</v>
      </c>
      <c r="P237" s="376">
        <v>1</v>
      </c>
      <c r="Q237" s="377">
        <v>1</v>
      </c>
      <c r="R237" s="375">
        <f t="shared" si="30"/>
        <v>1</v>
      </c>
      <c r="S237" s="375">
        <f t="shared" si="31"/>
        <v>1</v>
      </c>
      <c r="T237" s="393" t="str">
        <f t="shared" si="32"/>
        <v>SATISFACTORIO</v>
      </c>
      <c r="U237" s="370" t="s">
        <v>838</v>
      </c>
      <c r="V237" s="370" t="s">
        <v>907</v>
      </c>
    </row>
    <row r="238" spans="1:22" ht="408.75" customHeight="1">
      <c r="A238" s="778"/>
      <c r="B238" s="781"/>
      <c r="C238" s="785"/>
      <c r="D238" s="785"/>
      <c r="E238" s="789"/>
      <c r="F238" s="789"/>
      <c r="G238" s="789"/>
      <c r="H238" s="372" t="s">
        <v>839</v>
      </c>
      <c r="I238" s="785"/>
      <c r="J238" s="785"/>
      <c r="K238" s="373">
        <v>1</v>
      </c>
      <c r="L238" s="372" t="s">
        <v>16</v>
      </c>
      <c r="M238" s="372" t="s">
        <v>17</v>
      </c>
      <c r="N238" s="372" t="s">
        <v>18</v>
      </c>
      <c r="O238" s="374" t="s">
        <v>19</v>
      </c>
      <c r="P238" s="376">
        <v>1</v>
      </c>
      <c r="Q238" s="377">
        <v>1</v>
      </c>
      <c r="R238" s="375">
        <f t="shared" si="30"/>
        <v>1</v>
      </c>
      <c r="S238" s="375">
        <f t="shared" si="31"/>
        <v>1</v>
      </c>
      <c r="T238" s="393" t="str">
        <f t="shared" si="32"/>
        <v>SATISFACTORIO</v>
      </c>
      <c r="U238" s="370" t="s">
        <v>840</v>
      </c>
      <c r="V238" s="370" t="s">
        <v>908</v>
      </c>
    </row>
    <row r="239" spans="1:22" ht="408.75" customHeight="1">
      <c r="A239" s="778"/>
      <c r="B239" s="378">
        <v>13</v>
      </c>
      <c r="C239" s="380" t="s">
        <v>75</v>
      </c>
      <c r="D239" s="785"/>
      <c r="E239" s="371" t="s">
        <v>73</v>
      </c>
      <c r="F239" s="371" t="s">
        <v>841</v>
      </c>
      <c r="G239" s="371" t="s">
        <v>841</v>
      </c>
      <c r="H239" s="372" t="s">
        <v>799</v>
      </c>
      <c r="I239" s="372" t="s">
        <v>68</v>
      </c>
      <c r="J239" s="372" t="s">
        <v>842</v>
      </c>
      <c r="K239" s="373">
        <v>1</v>
      </c>
      <c r="L239" s="372" t="s">
        <v>16</v>
      </c>
      <c r="M239" s="372" t="s">
        <v>17</v>
      </c>
      <c r="N239" s="372" t="s">
        <v>18</v>
      </c>
      <c r="O239" s="374" t="s">
        <v>19</v>
      </c>
      <c r="P239" s="376">
        <v>20</v>
      </c>
      <c r="Q239" s="377">
        <v>20</v>
      </c>
      <c r="R239" s="375">
        <f t="shared" si="30"/>
        <v>1</v>
      </c>
      <c r="S239" s="375">
        <f t="shared" si="31"/>
        <v>1</v>
      </c>
      <c r="T239" s="393" t="str">
        <f t="shared" si="32"/>
        <v>SATISFACTORIO</v>
      </c>
      <c r="U239" s="370" t="s">
        <v>843</v>
      </c>
      <c r="V239" s="370" t="s">
        <v>909</v>
      </c>
    </row>
    <row r="240" spans="1:22" ht="408.75" customHeight="1">
      <c r="A240" s="778"/>
      <c r="B240" s="808">
        <v>14</v>
      </c>
      <c r="C240" s="788" t="s">
        <v>38</v>
      </c>
      <c r="D240" s="785"/>
      <c r="E240" s="788" t="s">
        <v>90</v>
      </c>
      <c r="F240" s="381" t="s">
        <v>93</v>
      </c>
      <c r="G240" s="381" t="s">
        <v>93</v>
      </c>
      <c r="H240" s="372" t="s">
        <v>683</v>
      </c>
      <c r="I240" s="382" t="s">
        <v>95</v>
      </c>
      <c r="J240" s="382" t="s">
        <v>71</v>
      </c>
      <c r="K240" s="373">
        <v>1</v>
      </c>
      <c r="L240" s="372" t="s">
        <v>16</v>
      </c>
      <c r="M240" s="372" t="s">
        <v>17</v>
      </c>
      <c r="N240" s="372" t="s">
        <v>18</v>
      </c>
      <c r="O240" s="374" t="s">
        <v>19</v>
      </c>
      <c r="P240" s="376">
        <v>1.5</v>
      </c>
      <c r="Q240" s="377">
        <v>24</v>
      </c>
      <c r="R240" s="375">
        <f>P240/Q240</f>
        <v>0.0625</v>
      </c>
      <c r="S240" s="375">
        <f t="shared" si="31"/>
        <v>0.0625</v>
      </c>
      <c r="T240" s="394" t="str">
        <f t="shared" si="32"/>
        <v>INSATISFACTORIO</v>
      </c>
      <c r="U240" s="370" t="s">
        <v>844</v>
      </c>
      <c r="V240" s="370" t="s">
        <v>910</v>
      </c>
    </row>
    <row r="241" spans="1:22" ht="408.75" customHeight="1">
      <c r="A241" s="778"/>
      <c r="B241" s="809"/>
      <c r="C241" s="810"/>
      <c r="D241" s="785"/>
      <c r="E241" s="789"/>
      <c r="F241" s="381" t="s">
        <v>94</v>
      </c>
      <c r="G241" s="381" t="s">
        <v>94</v>
      </c>
      <c r="H241" s="372" t="s">
        <v>683</v>
      </c>
      <c r="I241" s="382" t="s">
        <v>476</v>
      </c>
      <c r="J241" s="382" t="s">
        <v>71</v>
      </c>
      <c r="K241" s="373">
        <v>1</v>
      </c>
      <c r="L241" s="372" t="s">
        <v>16</v>
      </c>
      <c r="M241" s="372" t="s">
        <v>17</v>
      </c>
      <c r="N241" s="372" t="s">
        <v>18</v>
      </c>
      <c r="O241" s="374" t="s">
        <v>19</v>
      </c>
      <c r="P241" s="376">
        <v>0</v>
      </c>
      <c r="Q241" s="377">
        <v>5</v>
      </c>
      <c r="R241" s="375">
        <f>P241/Q241</f>
        <v>0</v>
      </c>
      <c r="S241" s="375">
        <f t="shared" si="31"/>
        <v>0</v>
      </c>
      <c r="T241" s="394" t="str">
        <f t="shared" si="32"/>
        <v>INSATISFACTORIO</v>
      </c>
      <c r="U241" s="370" t="s">
        <v>845</v>
      </c>
      <c r="V241" s="370" t="s">
        <v>911</v>
      </c>
    </row>
    <row r="242" spans="1:22" ht="408.75" customHeight="1">
      <c r="A242" s="778"/>
      <c r="B242" s="378">
        <v>15</v>
      </c>
      <c r="C242" s="810"/>
      <c r="D242" s="785"/>
      <c r="E242" s="371" t="s">
        <v>30</v>
      </c>
      <c r="F242" s="371" t="s">
        <v>63</v>
      </c>
      <c r="G242" s="371" t="s">
        <v>63</v>
      </c>
      <c r="H242" s="372" t="s">
        <v>846</v>
      </c>
      <c r="I242" s="372" t="s">
        <v>170</v>
      </c>
      <c r="J242" s="372" t="s">
        <v>58</v>
      </c>
      <c r="K242" s="373">
        <v>1</v>
      </c>
      <c r="L242" s="372" t="s">
        <v>16</v>
      </c>
      <c r="M242" s="372" t="s">
        <v>17</v>
      </c>
      <c r="N242" s="372" t="s">
        <v>18</v>
      </c>
      <c r="O242" s="374" t="s">
        <v>19</v>
      </c>
      <c r="P242" s="376">
        <v>0</v>
      </c>
      <c r="Q242" s="377">
        <v>30</v>
      </c>
      <c r="R242" s="375">
        <f>+P242/Q242</f>
        <v>0</v>
      </c>
      <c r="S242" s="375">
        <v>0.03</v>
      </c>
      <c r="T242" s="394" t="str">
        <f t="shared" si="32"/>
        <v>INSATISFACTORIO</v>
      </c>
      <c r="U242" s="370" t="s">
        <v>847</v>
      </c>
      <c r="V242" s="370" t="s">
        <v>912</v>
      </c>
    </row>
    <row r="243" spans="1:22" ht="408.75" customHeight="1">
      <c r="A243" s="778"/>
      <c r="B243" s="378">
        <v>16</v>
      </c>
      <c r="C243" s="810"/>
      <c r="D243" s="785"/>
      <c r="E243" s="371" t="s">
        <v>31</v>
      </c>
      <c r="F243" s="371" t="s">
        <v>61</v>
      </c>
      <c r="G243" s="371" t="s">
        <v>61</v>
      </c>
      <c r="H243" s="372" t="s">
        <v>846</v>
      </c>
      <c r="I243" s="372" t="s">
        <v>32</v>
      </c>
      <c r="J243" s="372" t="s">
        <v>213</v>
      </c>
      <c r="K243" s="373">
        <v>1</v>
      </c>
      <c r="L243" s="372" t="s">
        <v>16</v>
      </c>
      <c r="M243" s="372" t="s">
        <v>17</v>
      </c>
      <c r="N243" s="372" t="s">
        <v>18</v>
      </c>
      <c r="O243" s="374" t="s">
        <v>19</v>
      </c>
      <c r="P243" s="376">
        <v>1</v>
      </c>
      <c r="Q243" s="377">
        <v>2</v>
      </c>
      <c r="R243" s="375">
        <f t="shared" si="30"/>
        <v>0.5</v>
      </c>
      <c r="S243" s="375">
        <f t="shared" si="31"/>
        <v>0.5</v>
      </c>
      <c r="T243" s="393" t="str">
        <f t="shared" si="32"/>
        <v>MINIMO</v>
      </c>
      <c r="U243" s="370" t="s">
        <v>848</v>
      </c>
      <c r="V243" s="370" t="s">
        <v>913</v>
      </c>
    </row>
    <row r="244" spans="1:22" ht="408.75" customHeight="1">
      <c r="A244" s="778"/>
      <c r="B244" s="378"/>
      <c r="C244" s="810"/>
      <c r="D244" s="785"/>
      <c r="E244" s="785" t="s">
        <v>849</v>
      </c>
      <c r="F244" s="371" t="s">
        <v>850</v>
      </c>
      <c r="G244" s="371" t="s">
        <v>851</v>
      </c>
      <c r="H244" s="433" t="s">
        <v>771</v>
      </c>
      <c r="I244" s="785" t="s">
        <v>852</v>
      </c>
      <c r="J244" s="372" t="s">
        <v>853</v>
      </c>
      <c r="K244" s="373">
        <v>1</v>
      </c>
      <c r="L244" s="372" t="s">
        <v>16</v>
      </c>
      <c r="M244" s="372" t="s">
        <v>17</v>
      </c>
      <c r="N244" s="372" t="s">
        <v>18</v>
      </c>
      <c r="O244" s="374" t="s">
        <v>19</v>
      </c>
      <c r="P244" s="376">
        <v>0</v>
      </c>
      <c r="Q244" s="377">
        <v>1</v>
      </c>
      <c r="R244" s="375">
        <f>+P244/Q244</f>
        <v>0</v>
      </c>
      <c r="S244" s="375">
        <f>+R244/K244</f>
        <v>0</v>
      </c>
      <c r="T244" s="394" t="str">
        <f>IF(R244&gt;=95%,$O$12,IF(R244&gt;=70%,$N$12,IF(R244&gt;=50%,$M$12,IF(R244&lt;50%,$L$12,))))</f>
        <v>INSATISFACTORIO</v>
      </c>
      <c r="U244" s="370" t="s">
        <v>854</v>
      </c>
      <c r="V244" s="370" t="s">
        <v>914</v>
      </c>
    </row>
    <row r="245" spans="1:22" ht="408.75" customHeight="1">
      <c r="A245" s="778"/>
      <c r="B245" s="378">
        <f>+B243+1</f>
        <v>17</v>
      </c>
      <c r="C245" s="810"/>
      <c r="D245" s="785"/>
      <c r="E245" s="785"/>
      <c r="F245" s="371" t="s">
        <v>855</v>
      </c>
      <c r="G245" s="371" t="s">
        <v>59</v>
      </c>
      <c r="H245" s="372" t="s">
        <v>856</v>
      </c>
      <c r="I245" s="785"/>
      <c r="J245" s="372" t="s">
        <v>857</v>
      </c>
      <c r="K245" s="373">
        <v>1</v>
      </c>
      <c r="L245" s="372" t="s">
        <v>16</v>
      </c>
      <c r="M245" s="372" t="s">
        <v>17</v>
      </c>
      <c r="N245" s="372" t="s">
        <v>18</v>
      </c>
      <c r="O245" s="374" t="s">
        <v>19</v>
      </c>
      <c r="P245" s="376">
        <v>2</v>
      </c>
      <c r="Q245" s="377">
        <v>2</v>
      </c>
      <c r="R245" s="375">
        <f t="shared" si="30"/>
        <v>1</v>
      </c>
      <c r="S245" s="375">
        <f t="shared" si="31"/>
        <v>1</v>
      </c>
      <c r="T245" s="393" t="str">
        <f t="shared" si="32"/>
        <v>SATISFACTORIO</v>
      </c>
      <c r="U245" s="370" t="s">
        <v>858</v>
      </c>
      <c r="V245" s="370" t="s">
        <v>915</v>
      </c>
    </row>
    <row r="246" spans="1:22" ht="408.75" customHeight="1">
      <c r="A246" s="778"/>
      <c r="B246" s="781">
        <v>18</v>
      </c>
      <c r="C246" s="810"/>
      <c r="D246" s="785"/>
      <c r="E246" s="785"/>
      <c r="F246" s="371" t="s">
        <v>859</v>
      </c>
      <c r="G246" s="371" t="s">
        <v>860</v>
      </c>
      <c r="H246" s="372" t="s">
        <v>856</v>
      </c>
      <c r="I246" s="785"/>
      <c r="J246" s="372" t="s">
        <v>861</v>
      </c>
      <c r="K246" s="373">
        <v>1</v>
      </c>
      <c r="L246" s="372" t="s">
        <v>16</v>
      </c>
      <c r="M246" s="372" t="s">
        <v>17</v>
      </c>
      <c r="N246" s="372" t="s">
        <v>18</v>
      </c>
      <c r="O246" s="374" t="s">
        <v>19</v>
      </c>
      <c r="P246" s="376">
        <v>2</v>
      </c>
      <c r="Q246" s="377">
        <v>2</v>
      </c>
      <c r="R246" s="375">
        <f t="shared" si="30"/>
        <v>1</v>
      </c>
      <c r="S246" s="375">
        <f t="shared" si="31"/>
        <v>1</v>
      </c>
      <c r="T246" s="393" t="str">
        <f t="shared" si="32"/>
        <v>SATISFACTORIO</v>
      </c>
      <c r="U246" s="370" t="s">
        <v>862</v>
      </c>
      <c r="V246" s="370" t="s">
        <v>916</v>
      </c>
    </row>
    <row r="247" spans="1:22" ht="408.75" customHeight="1">
      <c r="A247" s="778"/>
      <c r="B247" s="781"/>
      <c r="C247" s="810"/>
      <c r="D247" s="785"/>
      <c r="E247" s="785"/>
      <c r="F247" s="371" t="s">
        <v>863</v>
      </c>
      <c r="G247" s="371" t="s">
        <v>864</v>
      </c>
      <c r="H247" s="372" t="s">
        <v>856</v>
      </c>
      <c r="I247" s="785"/>
      <c r="J247" s="372" t="s">
        <v>865</v>
      </c>
      <c r="K247" s="373">
        <v>1</v>
      </c>
      <c r="L247" s="372" t="s">
        <v>16</v>
      </c>
      <c r="M247" s="372" t="s">
        <v>17</v>
      </c>
      <c r="N247" s="372" t="s">
        <v>18</v>
      </c>
      <c r="O247" s="374" t="s">
        <v>19</v>
      </c>
      <c r="P247" s="376" t="s">
        <v>106</v>
      </c>
      <c r="Q247" s="377" t="s">
        <v>106</v>
      </c>
      <c r="R247" s="375" t="s">
        <v>106</v>
      </c>
      <c r="S247" s="375" t="s">
        <v>106</v>
      </c>
      <c r="T247" s="377" t="s">
        <v>106</v>
      </c>
      <c r="U247" s="370" t="s">
        <v>866</v>
      </c>
      <c r="V247" s="377" t="s">
        <v>106</v>
      </c>
    </row>
    <row r="248" spans="1:22" ht="408.75" customHeight="1">
      <c r="A248" s="778"/>
      <c r="B248" s="781">
        <v>19</v>
      </c>
      <c r="C248" s="810"/>
      <c r="D248" s="785"/>
      <c r="E248" s="783" t="s">
        <v>849</v>
      </c>
      <c r="F248" s="371" t="s">
        <v>855</v>
      </c>
      <c r="G248" s="371" t="s">
        <v>59</v>
      </c>
      <c r="H248" s="372" t="s">
        <v>799</v>
      </c>
      <c r="I248" s="785" t="s">
        <v>852</v>
      </c>
      <c r="J248" s="372" t="s">
        <v>857</v>
      </c>
      <c r="K248" s="373">
        <v>1</v>
      </c>
      <c r="L248" s="372" t="s">
        <v>16</v>
      </c>
      <c r="M248" s="372" t="s">
        <v>17</v>
      </c>
      <c r="N248" s="372" t="s">
        <v>18</v>
      </c>
      <c r="O248" s="374" t="s">
        <v>19</v>
      </c>
      <c r="P248" s="376">
        <v>4</v>
      </c>
      <c r="Q248" s="376">
        <v>4</v>
      </c>
      <c r="R248" s="375">
        <f>+P248/Q248</f>
        <v>1</v>
      </c>
      <c r="S248" s="375">
        <f>+R248/K248</f>
        <v>1</v>
      </c>
      <c r="T248" s="393" t="str">
        <f t="shared" si="32"/>
        <v>SATISFACTORIO</v>
      </c>
      <c r="U248" s="370" t="s">
        <v>867</v>
      </c>
      <c r="V248" s="370" t="s">
        <v>917</v>
      </c>
    </row>
    <row r="249" spans="1:22" ht="408.75" customHeight="1">
      <c r="A249" s="778"/>
      <c r="B249" s="781"/>
      <c r="C249" s="810"/>
      <c r="D249" s="785"/>
      <c r="E249" s="783"/>
      <c r="F249" s="371" t="s">
        <v>859</v>
      </c>
      <c r="G249" s="371" t="s">
        <v>860</v>
      </c>
      <c r="H249" s="372" t="s">
        <v>799</v>
      </c>
      <c r="I249" s="785"/>
      <c r="J249" s="372" t="s">
        <v>861</v>
      </c>
      <c r="K249" s="373">
        <v>1</v>
      </c>
      <c r="L249" s="372" t="s">
        <v>16</v>
      </c>
      <c r="M249" s="372" t="s">
        <v>17</v>
      </c>
      <c r="N249" s="372" t="s">
        <v>18</v>
      </c>
      <c r="O249" s="374" t="s">
        <v>19</v>
      </c>
      <c r="P249" s="376">
        <v>4</v>
      </c>
      <c r="Q249" s="377">
        <v>4</v>
      </c>
      <c r="R249" s="375">
        <f t="shared" si="30"/>
        <v>1</v>
      </c>
      <c r="S249" s="375">
        <f t="shared" si="31"/>
        <v>1</v>
      </c>
      <c r="T249" s="393" t="str">
        <f t="shared" si="32"/>
        <v>SATISFACTORIO</v>
      </c>
      <c r="U249" s="370" t="s">
        <v>868</v>
      </c>
      <c r="V249" s="370" t="s">
        <v>918</v>
      </c>
    </row>
    <row r="250" spans="1:22" ht="408.75" customHeight="1">
      <c r="A250" s="778"/>
      <c r="B250" s="781"/>
      <c r="C250" s="810"/>
      <c r="D250" s="785"/>
      <c r="E250" s="783"/>
      <c r="F250" s="371" t="s">
        <v>863</v>
      </c>
      <c r="G250" s="371" t="s">
        <v>864</v>
      </c>
      <c r="H250" s="372" t="s">
        <v>799</v>
      </c>
      <c r="I250" s="785"/>
      <c r="J250" s="372" t="s">
        <v>865</v>
      </c>
      <c r="K250" s="373">
        <v>1</v>
      </c>
      <c r="L250" s="372" t="s">
        <v>16</v>
      </c>
      <c r="M250" s="372" t="s">
        <v>17</v>
      </c>
      <c r="N250" s="372" t="s">
        <v>18</v>
      </c>
      <c r="O250" s="374" t="s">
        <v>19</v>
      </c>
      <c r="P250" s="377" t="s">
        <v>106</v>
      </c>
      <c r="Q250" s="377" t="s">
        <v>106</v>
      </c>
      <c r="R250" s="377" t="s">
        <v>106</v>
      </c>
      <c r="S250" s="377" t="s">
        <v>106</v>
      </c>
      <c r="T250" s="377" t="s">
        <v>106</v>
      </c>
      <c r="U250" s="370" t="s">
        <v>869</v>
      </c>
      <c r="V250" s="377" t="s">
        <v>106</v>
      </c>
    </row>
    <row r="251" spans="1:22" ht="408.75" customHeight="1">
      <c r="A251" s="778"/>
      <c r="B251" s="781">
        <v>20</v>
      </c>
      <c r="C251" s="810"/>
      <c r="D251" s="785"/>
      <c r="E251" s="783" t="s">
        <v>849</v>
      </c>
      <c r="F251" s="371" t="s">
        <v>855</v>
      </c>
      <c r="G251" s="371" t="s">
        <v>59</v>
      </c>
      <c r="H251" s="372" t="s">
        <v>870</v>
      </c>
      <c r="I251" s="785" t="s">
        <v>852</v>
      </c>
      <c r="J251" s="372" t="s">
        <v>857</v>
      </c>
      <c r="K251" s="373">
        <v>1</v>
      </c>
      <c r="L251" s="372" t="s">
        <v>16</v>
      </c>
      <c r="M251" s="372" t="s">
        <v>17</v>
      </c>
      <c r="N251" s="372" t="s">
        <v>18</v>
      </c>
      <c r="O251" s="374" t="s">
        <v>19</v>
      </c>
      <c r="P251" s="376">
        <v>3</v>
      </c>
      <c r="Q251" s="377">
        <v>3</v>
      </c>
      <c r="R251" s="375">
        <f t="shared" si="30"/>
        <v>1</v>
      </c>
      <c r="S251" s="375">
        <f t="shared" si="31"/>
        <v>1</v>
      </c>
      <c r="T251" s="393" t="str">
        <f t="shared" si="32"/>
        <v>SATISFACTORIO</v>
      </c>
      <c r="U251" s="370" t="s">
        <v>871</v>
      </c>
      <c r="V251" s="370" t="s">
        <v>919</v>
      </c>
    </row>
    <row r="252" spans="1:22" ht="408.75" customHeight="1">
      <c r="A252" s="778"/>
      <c r="B252" s="781"/>
      <c r="C252" s="810"/>
      <c r="D252" s="785"/>
      <c r="E252" s="783"/>
      <c r="F252" s="371" t="s">
        <v>859</v>
      </c>
      <c r="G252" s="371" t="s">
        <v>860</v>
      </c>
      <c r="H252" s="372" t="s">
        <v>870</v>
      </c>
      <c r="I252" s="785"/>
      <c r="J252" s="372" t="s">
        <v>861</v>
      </c>
      <c r="K252" s="373">
        <v>1</v>
      </c>
      <c r="L252" s="372" t="s">
        <v>16</v>
      </c>
      <c r="M252" s="372" t="s">
        <v>17</v>
      </c>
      <c r="N252" s="372" t="s">
        <v>18</v>
      </c>
      <c r="O252" s="374" t="s">
        <v>19</v>
      </c>
      <c r="P252" s="376">
        <v>3</v>
      </c>
      <c r="Q252" s="377">
        <v>3</v>
      </c>
      <c r="R252" s="375">
        <f t="shared" si="30"/>
        <v>1</v>
      </c>
      <c r="S252" s="375">
        <f t="shared" si="31"/>
        <v>1</v>
      </c>
      <c r="T252" s="393" t="str">
        <f t="shared" si="32"/>
        <v>SATISFACTORIO</v>
      </c>
      <c r="U252" s="370" t="s">
        <v>872</v>
      </c>
      <c r="V252" s="370" t="s">
        <v>920</v>
      </c>
    </row>
    <row r="253" spans="1:22" ht="408.75" customHeight="1" thickBot="1">
      <c r="A253" s="779"/>
      <c r="B253" s="801"/>
      <c r="C253" s="811"/>
      <c r="D253" s="800"/>
      <c r="E253" s="802"/>
      <c r="F253" s="383" t="s">
        <v>863</v>
      </c>
      <c r="G253" s="383" t="s">
        <v>864</v>
      </c>
      <c r="H253" s="384" t="s">
        <v>870</v>
      </c>
      <c r="I253" s="800"/>
      <c r="J253" s="384" t="s">
        <v>865</v>
      </c>
      <c r="K253" s="385">
        <v>1</v>
      </c>
      <c r="L253" s="384" t="s">
        <v>16</v>
      </c>
      <c r="M253" s="384" t="s">
        <v>17</v>
      </c>
      <c r="N253" s="384" t="s">
        <v>18</v>
      </c>
      <c r="O253" s="386" t="s">
        <v>19</v>
      </c>
      <c r="P253" s="387" t="s">
        <v>106</v>
      </c>
      <c r="Q253" s="387" t="s">
        <v>106</v>
      </c>
      <c r="R253" s="387" t="s">
        <v>106</v>
      </c>
      <c r="S253" s="387" t="s">
        <v>106</v>
      </c>
      <c r="T253" s="387" t="s">
        <v>106</v>
      </c>
      <c r="U253" s="370" t="s">
        <v>873</v>
      </c>
      <c r="V253" s="441" t="s">
        <v>106</v>
      </c>
    </row>
    <row r="254" spans="1:22" ht="80.25" customHeight="1" thickBot="1" thickTop="1">
      <c r="A254" s="390"/>
      <c r="B254" s="816" t="s">
        <v>876</v>
      </c>
      <c r="C254" s="816"/>
      <c r="D254" s="816"/>
      <c r="E254" s="816"/>
      <c r="F254" s="816"/>
      <c r="G254" s="816"/>
      <c r="H254" s="816"/>
      <c r="I254" s="816"/>
      <c r="J254" s="816"/>
      <c r="K254" s="816"/>
      <c r="L254" s="816"/>
      <c r="M254" s="816"/>
      <c r="N254" s="816"/>
      <c r="O254" s="817"/>
      <c r="P254" s="818" t="s">
        <v>758</v>
      </c>
      <c r="Q254" s="819"/>
      <c r="R254" s="391"/>
      <c r="S254" s="820">
        <f>(R223+R225+R226+R227+R228+R229+R230+R231+R232+R233+R235+R236+R237+R238+R239+R240+R241+R242+R243+R244+R245+R246+R248+R249+R251+R252)/26</f>
        <v>0.7679997287849479</v>
      </c>
      <c r="T254" s="821"/>
      <c r="U254" s="396"/>
      <c r="V254" s="396"/>
    </row>
    <row r="255" spans="1:22" ht="408.75" customHeight="1" thickTop="1">
      <c r="A255" s="652" t="s">
        <v>727</v>
      </c>
      <c r="B255" s="208">
        <v>1</v>
      </c>
      <c r="C255" s="655" t="s">
        <v>75</v>
      </c>
      <c r="D255" s="694" t="s">
        <v>39</v>
      </c>
      <c r="E255" s="210" t="s">
        <v>728</v>
      </c>
      <c r="F255" s="210" t="s">
        <v>729</v>
      </c>
      <c r="G255" s="210"/>
      <c r="H255" s="209" t="s">
        <v>730</v>
      </c>
      <c r="I255" s="209" t="s">
        <v>731</v>
      </c>
      <c r="J255" s="209" t="s">
        <v>28</v>
      </c>
      <c r="K255" s="211">
        <v>1</v>
      </c>
      <c r="L255" s="209" t="s">
        <v>16</v>
      </c>
      <c r="M255" s="209" t="s">
        <v>17</v>
      </c>
      <c r="N255" s="209" t="s">
        <v>18</v>
      </c>
      <c r="O255" s="212" t="s">
        <v>19</v>
      </c>
      <c r="P255" s="312">
        <v>2</v>
      </c>
      <c r="Q255" s="462">
        <v>2</v>
      </c>
      <c r="R255" s="211">
        <f aca="true" t="shared" si="33" ref="R255:R267">+P255/Q255</f>
        <v>1</v>
      </c>
      <c r="S255" s="211">
        <f aca="true" t="shared" si="34" ref="S255:S267">+R255/K255</f>
        <v>1</v>
      </c>
      <c r="T255" s="313" t="str">
        <f aca="true" t="shared" si="35" ref="T255:T267">IF(R255&gt;=95%,$O$12,IF(R255&gt;=70%,$N$12,IF(R255&gt;=50%,$M$12,IF(R255&lt;50%,$L$12,))))</f>
        <v>SATISFACTORIO</v>
      </c>
      <c r="U255" s="395" t="s">
        <v>732</v>
      </c>
      <c r="V255" s="316" t="s">
        <v>1041</v>
      </c>
    </row>
    <row r="256" spans="1:22" ht="408.75" customHeight="1">
      <c r="A256" s="653"/>
      <c r="B256" s="217">
        <v>2</v>
      </c>
      <c r="C256" s="640"/>
      <c r="D256" s="695"/>
      <c r="E256" s="219" t="s">
        <v>733</v>
      </c>
      <c r="F256" s="219" t="s">
        <v>734</v>
      </c>
      <c r="G256" s="219"/>
      <c r="H256" s="218" t="s">
        <v>735</v>
      </c>
      <c r="I256" s="218" t="s">
        <v>736</v>
      </c>
      <c r="J256" s="218" t="s">
        <v>737</v>
      </c>
      <c r="K256" s="220">
        <v>1</v>
      </c>
      <c r="L256" s="218" t="s">
        <v>16</v>
      </c>
      <c r="M256" s="218" t="s">
        <v>17</v>
      </c>
      <c r="N256" s="218" t="s">
        <v>18</v>
      </c>
      <c r="O256" s="221" t="s">
        <v>19</v>
      </c>
      <c r="P256" s="314">
        <v>1</v>
      </c>
      <c r="Q256" s="459">
        <v>1</v>
      </c>
      <c r="R256" s="220">
        <f t="shared" si="33"/>
        <v>1</v>
      </c>
      <c r="S256" s="220">
        <f t="shared" si="34"/>
        <v>1</v>
      </c>
      <c r="T256" s="315" t="str">
        <f t="shared" si="35"/>
        <v>SATISFACTORIO</v>
      </c>
      <c r="U256" s="316" t="s">
        <v>738</v>
      </c>
      <c r="V256" s="316" t="s">
        <v>1042</v>
      </c>
    </row>
    <row r="257" spans="1:22" ht="408.75" customHeight="1">
      <c r="A257" s="653"/>
      <c r="B257" s="217">
        <v>3</v>
      </c>
      <c r="C257" s="640"/>
      <c r="D257" s="695"/>
      <c r="E257" s="219" t="s">
        <v>739</v>
      </c>
      <c r="F257" s="219" t="s">
        <v>740</v>
      </c>
      <c r="G257" s="219" t="s">
        <v>741</v>
      </c>
      <c r="H257" s="218" t="s">
        <v>742</v>
      </c>
      <c r="I257" s="218" t="s">
        <v>743</v>
      </c>
      <c r="J257" s="218" t="s">
        <v>744</v>
      </c>
      <c r="K257" s="220">
        <v>1</v>
      </c>
      <c r="L257" s="218" t="s">
        <v>16</v>
      </c>
      <c r="M257" s="218" t="s">
        <v>17</v>
      </c>
      <c r="N257" s="218" t="s">
        <v>18</v>
      </c>
      <c r="O257" s="221" t="s">
        <v>19</v>
      </c>
      <c r="P257" s="314">
        <v>8</v>
      </c>
      <c r="Q257" s="459">
        <v>8</v>
      </c>
      <c r="R257" s="220">
        <f t="shared" si="33"/>
        <v>1</v>
      </c>
      <c r="S257" s="220">
        <f t="shared" si="34"/>
        <v>1</v>
      </c>
      <c r="T257" s="315" t="str">
        <f t="shared" si="35"/>
        <v>SATISFACTORIO</v>
      </c>
      <c r="U257" s="316" t="s">
        <v>745</v>
      </c>
      <c r="V257" s="316" t="s">
        <v>1043</v>
      </c>
    </row>
    <row r="258" spans="1:22" ht="408.75" customHeight="1">
      <c r="A258" s="653"/>
      <c r="B258" s="217">
        <v>4</v>
      </c>
      <c r="C258" s="640"/>
      <c r="D258" s="696"/>
      <c r="E258" s="219" t="s">
        <v>746</v>
      </c>
      <c r="F258" s="219" t="s">
        <v>747</v>
      </c>
      <c r="G258" s="219" t="s">
        <v>748</v>
      </c>
      <c r="H258" s="218" t="s">
        <v>742</v>
      </c>
      <c r="I258" s="218" t="s">
        <v>749</v>
      </c>
      <c r="J258" s="218" t="s">
        <v>28</v>
      </c>
      <c r="K258" s="220">
        <v>1</v>
      </c>
      <c r="L258" s="218" t="s">
        <v>16</v>
      </c>
      <c r="M258" s="218" t="s">
        <v>17</v>
      </c>
      <c r="N258" s="218" t="s">
        <v>18</v>
      </c>
      <c r="O258" s="221" t="s">
        <v>19</v>
      </c>
      <c r="P258" s="314">
        <v>2</v>
      </c>
      <c r="Q258" s="459">
        <v>2</v>
      </c>
      <c r="R258" s="220">
        <f t="shared" si="33"/>
        <v>1</v>
      </c>
      <c r="S258" s="220">
        <f t="shared" si="34"/>
        <v>1</v>
      </c>
      <c r="T258" s="315" t="str">
        <f t="shared" si="35"/>
        <v>SATISFACTORIO</v>
      </c>
      <c r="U258" s="316" t="s">
        <v>750</v>
      </c>
      <c r="V258" s="316" t="s">
        <v>1044</v>
      </c>
    </row>
    <row r="259" spans="1:22" ht="408.75" customHeight="1">
      <c r="A259" s="653"/>
      <c r="B259" s="656">
        <v>5</v>
      </c>
      <c r="C259" s="697" t="s">
        <v>38</v>
      </c>
      <c r="D259" s="697" t="s">
        <v>27</v>
      </c>
      <c r="E259" s="697" t="s">
        <v>90</v>
      </c>
      <c r="F259" s="227" t="s">
        <v>93</v>
      </c>
      <c r="G259" s="227" t="s">
        <v>93</v>
      </c>
      <c r="H259" s="218" t="s">
        <v>742</v>
      </c>
      <c r="I259" s="228" t="s">
        <v>95</v>
      </c>
      <c r="J259" s="228" t="s">
        <v>71</v>
      </c>
      <c r="K259" s="220">
        <v>1</v>
      </c>
      <c r="L259" s="218" t="s">
        <v>16</v>
      </c>
      <c r="M259" s="218" t="s">
        <v>17</v>
      </c>
      <c r="N259" s="218" t="s">
        <v>18</v>
      </c>
      <c r="O259" s="221" t="s">
        <v>19</v>
      </c>
      <c r="P259" s="314">
        <v>4</v>
      </c>
      <c r="Q259" s="459">
        <v>26</v>
      </c>
      <c r="R259" s="220">
        <f>P259/Q259</f>
        <v>0.15384615384615385</v>
      </c>
      <c r="S259" s="220">
        <f t="shared" si="34"/>
        <v>0.15384615384615385</v>
      </c>
      <c r="T259" s="423" t="str">
        <f t="shared" si="35"/>
        <v>INSATISFACTORIO</v>
      </c>
      <c r="U259" s="316" t="s">
        <v>751</v>
      </c>
      <c r="V259" s="316" t="s">
        <v>1045</v>
      </c>
    </row>
    <row r="260" spans="1:22" ht="408.75" customHeight="1">
      <c r="A260" s="653"/>
      <c r="B260" s="657"/>
      <c r="C260" s="695"/>
      <c r="D260" s="695"/>
      <c r="E260" s="696"/>
      <c r="F260" s="227" t="s">
        <v>94</v>
      </c>
      <c r="G260" s="227" t="s">
        <v>94</v>
      </c>
      <c r="H260" s="218" t="s">
        <v>742</v>
      </c>
      <c r="I260" s="228" t="s">
        <v>476</v>
      </c>
      <c r="J260" s="228" t="s">
        <v>71</v>
      </c>
      <c r="K260" s="220">
        <v>1</v>
      </c>
      <c r="L260" s="218" t="s">
        <v>16</v>
      </c>
      <c r="M260" s="218" t="s">
        <v>17</v>
      </c>
      <c r="N260" s="218" t="s">
        <v>18</v>
      </c>
      <c r="O260" s="221" t="s">
        <v>19</v>
      </c>
      <c r="P260" s="314">
        <v>2.35</v>
      </c>
      <c r="Q260" s="459">
        <v>7</v>
      </c>
      <c r="R260" s="220">
        <f t="shared" si="33"/>
        <v>0.33571428571428574</v>
      </c>
      <c r="S260" s="220">
        <f t="shared" si="34"/>
        <v>0.33571428571428574</v>
      </c>
      <c r="T260" s="423" t="str">
        <f t="shared" si="35"/>
        <v>INSATISFACTORIO</v>
      </c>
      <c r="U260" s="316" t="s">
        <v>751</v>
      </c>
      <c r="V260" s="316" t="s">
        <v>1046</v>
      </c>
    </row>
    <row r="261" spans="1:22" ht="408.75" customHeight="1">
      <c r="A261" s="653"/>
      <c r="B261" s="217">
        <v>6</v>
      </c>
      <c r="C261" s="696"/>
      <c r="D261" s="695"/>
      <c r="E261" s="219" t="s">
        <v>31</v>
      </c>
      <c r="F261" s="219" t="s">
        <v>61</v>
      </c>
      <c r="G261" s="219" t="s">
        <v>61</v>
      </c>
      <c r="H261" s="218" t="s">
        <v>742</v>
      </c>
      <c r="I261" s="218" t="s">
        <v>32</v>
      </c>
      <c r="J261" s="218" t="s">
        <v>84</v>
      </c>
      <c r="K261" s="220">
        <v>1</v>
      </c>
      <c r="L261" s="218" t="s">
        <v>16</v>
      </c>
      <c r="M261" s="218" t="s">
        <v>17</v>
      </c>
      <c r="N261" s="218" t="s">
        <v>18</v>
      </c>
      <c r="O261" s="221" t="s">
        <v>19</v>
      </c>
      <c r="P261" s="314">
        <v>2</v>
      </c>
      <c r="Q261" s="459">
        <v>2</v>
      </c>
      <c r="R261" s="220">
        <f t="shared" si="33"/>
        <v>1</v>
      </c>
      <c r="S261" s="220">
        <f t="shared" si="34"/>
        <v>1</v>
      </c>
      <c r="T261" s="315" t="str">
        <f t="shared" si="35"/>
        <v>SATISFACTORIO</v>
      </c>
      <c r="U261" s="316" t="s">
        <v>752</v>
      </c>
      <c r="V261" s="316" t="s">
        <v>1047</v>
      </c>
    </row>
    <row r="262" spans="1:22" ht="408.75" customHeight="1">
      <c r="A262" s="653"/>
      <c r="B262" s="656">
        <v>7</v>
      </c>
      <c r="C262" s="697" t="s">
        <v>91</v>
      </c>
      <c r="D262" s="695"/>
      <c r="E262" s="697" t="s">
        <v>30</v>
      </c>
      <c r="F262" s="697" t="s">
        <v>63</v>
      </c>
      <c r="G262" s="697" t="s">
        <v>63</v>
      </c>
      <c r="H262" s="697" t="s">
        <v>742</v>
      </c>
      <c r="I262" s="697" t="s">
        <v>86</v>
      </c>
      <c r="J262" s="697" t="s">
        <v>58</v>
      </c>
      <c r="K262" s="701">
        <v>1</v>
      </c>
      <c r="L262" s="697" t="s">
        <v>16</v>
      </c>
      <c r="M262" s="697" t="s">
        <v>17</v>
      </c>
      <c r="N262" s="697" t="s">
        <v>18</v>
      </c>
      <c r="O262" s="712" t="s">
        <v>19</v>
      </c>
      <c r="P262" s="698">
        <v>17</v>
      </c>
      <c r="Q262" s="697">
        <v>46</v>
      </c>
      <c r="R262" s="701">
        <v>0.2</v>
      </c>
      <c r="S262" s="701">
        <v>0.2</v>
      </c>
      <c r="T262" s="704" t="str">
        <f t="shared" si="35"/>
        <v>INSATISFACTORIO</v>
      </c>
      <c r="U262" s="707" t="s">
        <v>753</v>
      </c>
      <c r="V262" s="812" t="s">
        <v>1048</v>
      </c>
    </row>
    <row r="263" spans="1:22" ht="408.75" customHeight="1">
      <c r="A263" s="653"/>
      <c r="B263" s="815"/>
      <c r="C263" s="695"/>
      <c r="D263" s="695"/>
      <c r="E263" s="695"/>
      <c r="F263" s="695"/>
      <c r="G263" s="695"/>
      <c r="H263" s="695"/>
      <c r="I263" s="695"/>
      <c r="J263" s="695"/>
      <c r="K263" s="702"/>
      <c r="L263" s="695"/>
      <c r="M263" s="695"/>
      <c r="N263" s="695"/>
      <c r="O263" s="713"/>
      <c r="P263" s="699"/>
      <c r="Q263" s="695"/>
      <c r="R263" s="702"/>
      <c r="S263" s="702"/>
      <c r="T263" s="705"/>
      <c r="U263" s="708"/>
      <c r="V263" s="813"/>
    </row>
    <row r="264" spans="1:22" ht="408.75" customHeight="1">
      <c r="A264" s="653"/>
      <c r="B264" s="815"/>
      <c r="C264" s="695"/>
      <c r="D264" s="695"/>
      <c r="E264" s="695"/>
      <c r="F264" s="695"/>
      <c r="G264" s="695"/>
      <c r="H264" s="695"/>
      <c r="I264" s="695"/>
      <c r="J264" s="695"/>
      <c r="K264" s="702"/>
      <c r="L264" s="695"/>
      <c r="M264" s="695"/>
      <c r="N264" s="695"/>
      <c r="O264" s="713"/>
      <c r="P264" s="699"/>
      <c r="Q264" s="695"/>
      <c r="R264" s="702"/>
      <c r="S264" s="702"/>
      <c r="T264" s="705"/>
      <c r="U264" s="708"/>
      <c r="V264" s="813"/>
    </row>
    <row r="265" spans="1:22" ht="408.75" customHeight="1">
      <c r="A265" s="653"/>
      <c r="B265" s="657"/>
      <c r="C265" s="696"/>
      <c r="D265" s="696"/>
      <c r="E265" s="696"/>
      <c r="F265" s="696"/>
      <c r="G265" s="696"/>
      <c r="H265" s="696"/>
      <c r="I265" s="696"/>
      <c r="J265" s="696"/>
      <c r="K265" s="703"/>
      <c r="L265" s="696"/>
      <c r="M265" s="696"/>
      <c r="N265" s="696"/>
      <c r="O265" s="714"/>
      <c r="P265" s="700"/>
      <c r="Q265" s="696"/>
      <c r="R265" s="703"/>
      <c r="S265" s="703"/>
      <c r="T265" s="706"/>
      <c r="U265" s="709"/>
      <c r="V265" s="814"/>
    </row>
    <row r="266" spans="1:22" ht="408.75" customHeight="1">
      <c r="A266" s="653"/>
      <c r="B266" s="217">
        <v>8</v>
      </c>
      <c r="C266" s="640" t="s">
        <v>38</v>
      </c>
      <c r="D266" s="640" t="s">
        <v>215</v>
      </c>
      <c r="E266" s="710" t="s">
        <v>33</v>
      </c>
      <c r="F266" s="219" t="s">
        <v>155</v>
      </c>
      <c r="G266" s="219" t="s">
        <v>59</v>
      </c>
      <c r="H266" s="218" t="s">
        <v>544</v>
      </c>
      <c r="I266" s="640" t="s">
        <v>34</v>
      </c>
      <c r="J266" s="218" t="s">
        <v>35</v>
      </c>
      <c r="K266" s="220">
        <v>1</v>
      </c>
      <c r="L266" s="218" t="s">
        <v>16</v>
      </c>
      <c r="M266" s="218" t="s">
        <v>17</v>
      </c>
      <c r="N266" s="218" t="s">
        <v>18</v>
      </c>
      <c r="O266" s="221" t="s">
        <v>19</v>
      </c>
      <c r="P266" s="314">
        <v>1</v>
      </c>
      <c r="Q266" s="459">
        <v>1</v>
      </c>
      <c r="R266" s="220">
        <f t="shared" si="33"/>
        <v>1</v>
      </c>
      <c r="S266" s="220">
        <f t="shared" si="34"/>
        <v>1</v>
      </c>
      <c r="T266" s="315" t="str">
        <f t="shared" si="35"/>
        <v>SATISFACTORIO</v>
      </c>
      <c r="U266" s="316" t="s">
        <v>754</v>
      </c>
      <c r="V266" s="316" t="s">
        <v>1049</v>
      </c>
    </row>
    <row r="267" spans="1:22" ht="408.75" customHeight="1">
      <c r="A267" s="653"/>
      <c r="B267" s="217">
        <v>9</v>
      </c>
      <c r="C267" s="640"/>
      <c r="D267" s="640"/>
      <c r="E267" s="710"/>
      <c r="F267" s="219" t="s">
        <v>160</v>
      </c>
      <c r="G267" s="219" t="s">
        <v>160</v>
      </c>
      <c r="H267" s="218" t="s">
        <v>544</v>
      </c>
      <c r="I267" s="640"/>
      <c r="J267" s="218" t="s">
        <v>36</v>
      </c>
      <c r="K267" s="220">
        <v>1</v>
      </c>
      <c r="L267" s="218" t="s">
        <v>16</v>
      </c>
      <c r="M267" s="218" t="s">
        <v>17</v>
      </c>
      <c r="N267" s="218" t="s">
        <v>18</v>
      </c>
      <c r="O267" s="221" t="s">
        <v>19</v>
      </c>
      <c r="P267" s="314">
        <v>1</v>
      </c>
      <c r="Q267" s="459">
        <v>1</v>
      </c>
      <c r="R267" s="220">
        <f t="shared" si="33"/>
        <v>1</v>
      </c>
      <c r="S267" s="220">
        <f t="shared" si="34"/>
        <v>1</v>
      </c>
      <c r="T267" s="315" t="str">
        <f t="shared" si="35"/>
        <v>SATISFACTORIO</v>
      </c>
      <c r="U267" s="316" t="s">
        <v>755</v>
      </c>
      <c r="V267" s="316" t="s">
        <v>1050</v>
      </c>
    </row>
    <row r="268" spans="1:22" ht="408.75" customHeight="1" thickBot="1">
      <c r="A268" s="654"/>
      <c r="B268" s="398">
        <v>10</v>
      </c>
      <c r="C268" s="697"/>
      <c r="D268" s="697"/>
      <c r="E268" s="711"/>
      <c r="F268" s="399" t="s">
        <v>218</v>
      </c>
      <c r="G268" s="399" t="s">
        <v>218</v>
      </c>
      <c r="H268" s="400" t="s">
        <v>544</v>
      </c>
      <c r="I268" s="697"/>
      <c r="J268" s="400" t="s">
        <v>37</v>
      </c>
      <c r="K268" s="401">
        <v>1</v>
      </c>
      <c r="L268" s="400" t="s">
        <v>16</v>
      </c>
      <c r="M268" s="400" t="s">
        <v>17</v>
      </c>
      <c r="N268" s="400" t="s">
        <v>18</v>
      </c>
      <c r="O268" s="402" t="s">
        <v>19</v>
      </c>
      <c r="P268" s="461" t="s">
        <v>106</v>
      </c>
      <c r="Q268" s="458" t="s">
        <v>106</v>
      </c>
      <c r="R268" s="457" t="s">
        <v>106</v>
      </c>
      <c r="S268" s="457" t="s">
        <v>106</v>
      </c>
      <c r="T268" s="457" t="s">
        <v>106</v>
      </c>
      <c r="U268" s="403" t="s">
        <v>756</v>
      </c>
      <c r="V268" s="220" t="s">
        <v>106</v>
      </c>
    </row>
    <row r="269" spans="1:22" ht="78" customHeight="1" thickBot="1" thickTop="1">
      <c r="A269" s="405"/>
      <c r="B269" s="822" t="s">
        <v>877</v>
      </c>
      <c r="C269" s="822"/>
      <c r="D269" s="822"/>
      <c r="E269" s="822"/>
      <c r="F269" s="822"/>
      <c r="G269" s="822"/>
      <c r="H269" s="822"/>
      <c r="I269" s="822"/>
      <c r="J269" s="822"/>
      <c r="K269" s="822"/>
      <c r="L269" s="822"/>
      <c r="M269" s="822"/>
      <c r="N269" s="822"/>
      <c r="O269" s="822"/>
      <c r="P269" s="823" t="s">
        <v>758</v>
      </c>
      <c r="Q269" s="823"/>
      <c r="R269" s="220"/>
      <c r="S269" s="824">
        <f>(R255+R256+R257+R258+R259+R260+R261+R262+R266+R267)/10</f>
        <v>0.768956043956044</v>
      </c>
      <c r="T269" s="824"/>
      <c r="U269" s="327"/>
      <c r="V269" s="327"/>
    </row>
    <row r="270" ht="408.75" customHeight="1" thickTop="1"/>
    <row r="271" ht="408.75" customHeight="1"/>
    <row r="272" ht="408.75" customHeight="1"/>
  </sheetData>
  <sheetProtection/>
  <mergeCells count="440">
    <mergeCell ref="V262:V265"/>
    <mergeCell ref="B262:B265"/>
    <mergeCell ref="B254:O254"/>
    <mergeCell ref="P254:Q254"/>
    <mergeCell ref="S254:T254"/>
    <mergeCell ref="B269:O269"/>
    <mergeCell ref="P269:Q269"/>
    <mergeCell ref="S269:T269"/>
    <mergeCell ref="R262:R265"/>
    <mergeCell ref="S262:S265"/>
    <mergeCell ref="B222:O222"/>
    <mergeCell ref="P222:Q222"/>
    <mergeCell ref="S222:T222"/>
    <mergeCell ref="B240:B241"/>
    <mergeCell ref="C240:C253"/>
    <mergeCell ref="E240:E241"/>
    <mergeCell ref="E244:E247"/>
    <mergeCell ref="I244:I247"/>
    <mergeCell ref="B246:B247"/>
    <mergeCell ref="B248:B250"/>
    <mergeCell ref="D248:D253"/>
    <mergeCell ref="E248:E250"/>
    <mergeCell ref="I248:I250"/>
    <mergeCell ref="B251:B253"/>
    <mergeCell ref="E251:E253"/>
    <mergeCell ref="I251:I253"/>
    <mergeCell ref="S233:S234"/>
    <mergeCell ref="T233:T234"/>
    <mergeCell ref="B237:B238"/>
    <mergeCell ref="C237:C238"/>
    <mergeCell ref="D237:D247"/>
    <mergeCell ref="E237:E238"/>
    <mergeCell ref="F237:F238"/>
    <mergeCell ref="G237:G238"/>
    <mergeCell ref="I237:I238"/>
    <mergeCell ref="J237:J238"/>
    <mergeCell ref="M233:M234"/>
    <mergeCell ref="N233:N234"/>
    <mergeCell ref="O233:O234"/>
    <mergeCell ref="P233:P234"/>
    <mergeCell ref="Q233:Q234"/>
    <mergeCell ref="R233:R234"/>
    <mergeCell ref="G233:G234"/>
    <mergeCell ref="H233:H234"/>
    <mergeCell ref="I233:I234"/>
    <mergeCell ref="J233:J234"/>
    <mergeCell ref="K233:K234"/>
    <mergeCell ref="L233:L234"/>
    <mergeCell ref="A223:A253"/>
    <mergeCell ref="B223:B225"/>
    <mergeCell ref="C223:C227"/>
    <mergeCell ref="D223:D236"/>
    <mergeCell ref="E223:E225"/>
    <mergeCell ref="I223:I225"/>
    <mergeCell ref="C229:C236"/>
    <mergeCell ref="B233:B234"/>
    <mergeCell ref="E233:E234"/>
    <mergeCell ref="F233:F234"/>
    <mergeCell ref="B191:O191"/>
    <mergeCell ref="P191:Q191"/>
    <mergeCell ref="S191:T191"/>
    <mergeCell ref="B207:O207"/>
    <mergeCell ref="P207:Q207"/>
    <mergeCell ref="S207:T207"/>
    <mergeCell ref="B155:O155"/>
    <mergeCell ref="P155:Q155"/>
    <mergeCell ref="S155:T155"/>
    <mergeCell ref="B175:O175"/>
    <mergeCell ref="P175:Q175"/>
    <mergeCell ref="S175:T175"/>
    <mergeCell ref="E162:E163"/>
    <mergeCell ref="D167:D172"/>
    <mergeCell ref="C168:C170"/>
    <mergeCell ref="E168:E170"/>
    <mergeCell ref="B102:O102"/>
    <mergeCell ref="P102:Q102"/>
    <mergeCell ref="S102:T102"/>
    <mergeCell ref="B115:O115"/>
    <mergeCell ref="P115:Q115"/>
    <mergeCell ref="S115:T115"/>
    <mergeCell ref="I112:I114"/>
    <mergeCell ref="B107:B108"/>
    <mergeCell ref="D107:D108"/>
    <mergeCell ref="E107:E108"/>
    <mergeCell ref="O58:P58"/>
    <mergeCell ref="R58:S58"/>
    <mergeCell ref="B74:O74"/>
    <mergeCell ref="P74:Q74"/>
    <mergeCell ref="S74:T74"/>
    <mergeCell ref="C88:P88"/>
    <mergeCell ref="Q88:R88"/>
    <mergeCell ref="E83:E85"/>
    <mergeCell ref="I83:I85"/>
    <mergeCell ref="D83:D85"/>
    <mergeCell ref="V132:V135"/>
    <mergeCell ref="V136:V137"/>
    <mergeCell ref="V145:V149"/>
    <mergeCell ref="B26:O26"/>
    <mergeCell ref="P26:Q26"/>
    <mergeCell ref="S26:T26"/>
    <mergeCell ref="A39:N39"/>
    <mergeCell ref="O39:P39"/>
    <mergeCell ref="R39:S39"/>
    <mergeCell ref="A58:N58"/>
    <mergeCell ref="V104:V105"/>
    <mergeCell ref="V116:V121"/>
    <mergeCell ref="V124:V125"/>
    <mergeCell ref="V128:V129"/>
    <mergeCell ref="V130:V131"/>
    <mergeCell ref="V56:V57"/>
    <mergeCell ref="T262:T265"/>
    <mergeCell ref="U262:U265"/>
    <mergeCell ref="C266:C268"/>
    <mergeCell ref="D266:D268"/>
    <mergeCell ref="E266:E268"/>
    <mergeCell ref="I266:I268"/>
    <mergeCell ref="L262:L265"/>
    <mergeCell ref="M262:M265"/>
    <mergeCell ref="N262:N265"/>
    <mergeCell ref="O262:O265"/>
    <mergeCell ref="P262:P265"/>
    <mergeCell ref="Q262:Q265"/>
    <mergeCell ref="F262:F265"/>
    <mergeCell ref="G262:G265"/>
    <mergeCell ref="H262:H265"/>
    <mergeCell ref="I262:I265"/>
    <mergeCell ref="J262:J265"/>
    <mergeCell ref="K262:K265"/>
    <mergeCell ref="I219:I221"/>
    <mergeCell ref="A255:A268"/>
    <mergeCell ref="C255:C258"/>
    <mergeCell ref="D255:D258"/>
    <mergeCell ref="B259:B260"/>
    <mergeCell ref="C259:C261"/>
    <mergeCell ref="D259:D265"/>
    <mergeCell ref="E259:E260"/>
    <mergeCell ref="C262:C265"/>
    <mergeCell ref="E262:E265"/>
    <mergeCell ref="A208:A221"/>
    <mergeCell ref="C208:C213"/>
    <mergeCell ref="D208:D213"/>
    <mergeCell ref="D214:D218"/>
    <mergeCell ref="B215:B216"/>
    <mergeCell ref="E215:E216"/>
    <mergeCell ref="C217:C221"/>
    <mergeCell ref="D219:D221"/>
    <mergeCell ref="E219:E221"/>
    <mergeCell ref="I188:I190"/>
    <mergeCell ref="A192:A206"/>
    <mergeCell ref="C192:C199"/>
    <mergeCell ref="D192:D203"/>
    <mergeCell ref="C200:C206"/>
    <mergeCell ref="B201:B202"/>
    <mergeCell ref="E201:E202"/>
    <mergeCell ref="D204:D206"/>
    <mergeCell ref="E204:E206"/>
    <mergeCell ref="I204:I206"/>
    <mergeCell ref="A176:A190"/>
    <mergeCell ref="C176:C183"/>
    <mergeCell ref="D176:D181"/>
    <mergeCell ref="B178:B179"/>
    <mergeCell ref="E178:E179"/>
    <mergeCell ref="C184:C187"/>
    <mergeCell ref="C188:C190"/>
    <mergeCell ref="D188:D190"/>
    <mergeCell ref="E188:E190"/>
    <mergeCell ref="I168:I170"/>
    <mergeCell ref="C171:C172"/>
    <mergeCell ref="A156:A174"/>
    <mergeCell ref="D156:D158"/>
    <mergeCell ref="C158:C160"/>
    <mergeCell ref="D159:D160"/>
    <mergeCell ref="C161:C165"/>
    <mergeCell ref="D161:D166"/>
    <mergeCell ref="B162:B163"/>
    <mergeCell ref="C173:C174"/>
    <mergeCell ref="D173:D174"/>
    <mergeCell ref="T145:T149"/>
    <mergeCell ref="U145:U149"/>
    <mergeCell ref="C150:C151"/>
    <mergeCell ref="C152:C154"/>
    <mergeCell ref="D152:D154"/>
    <mergeCell ref="E152:E154"/>
    <mergeCell ref="I152:I154"/>
    <mergeCell ref="N145:N149"/>
    <mergeCell ref="O145:O149"/>
    <mergeCell ref="P145:P149"/>
    <mergeCell ref="Q145:Q149"/>
    <mergeCell ref="R145:R149"/>
    <mergeCell ref="S145:S149"/>
    <mergeCell ref="H145:H149"/>
    <mergeCell ref="I145:I149"/>
    <mergeCell ref="J145:J149"/>
    <mergeCell ref="K145:K149"/>
    <mergeCell ref="L145:L149"/>
    <mergeCell ref="M145:M149"/>
    <mergeCell ref="D142:D151"/>
    <mergeCell ref="E142:E143"/>
    <mergeCell ref="B145:B149"/>
    <mergeCell ref="E145:E149"/>
    <mergeCell ref="F145:F149"/>
    <mergeCell ref="G145:G149"/>
    <mergeCell ref="Q136:Q137"/>
    <mergeCell ref="R136:R137"/>
    <mergeCell ref="S136:S137"/>
    <mergeCell ref="T136:T137"/>
    <mergeCell ref="U136:U137"/>
    <mergeCell ref="B138:B140"/>
    <mergeCell ref="E138:E140"/>
    <mergeCell ref="H138:H140"/>
    <mergeCell ref="K136:K137"/>
    <mergeCell ref="L136:L137"/>
    <mergeCell ref="M136:M137"/>
    <mergeCell ref="N136:N137"/>
    <mergeCell ref="O136:O137"/>
    <mergeCell ref="P136:P137"/>
    <mergeCell ref="S132:S135"/>
    <mergeCell ref="T132:T135"/>
    <mergeCell ref="O132:O135"/>
    <mergeCell ref="P132:P135"/>
    <mergeCell ref="Q132:Q135"/>
    <mergeCell ref="R132:R135"/>
    <mergeCell ref="U132:U135"/>
    <mergeCell ref="B136:B137"/>
    <mergeCell ref="E136:E137"/>
    <mergeCell ref="F136:F137"/>
    <mergeCell ref="G136:G137"/>
    <mergeCell ref="H136:H137"/>
    <mergeCell ref="I136:I137"/>
    <mergeCell ref="J136:J137"/>
    <mergeCell ref="M132:M135"/>
    <mergeCell ref="N132:N135"/>
    <mergeCell ref="U130:U131"/>
    <mergeCell ref="B132:B135"/>
    <mergeCell ref="E132:E135"/>
    <mergeCell ref="F132:F135"/>
    <mergeCell ref="G132:G135"/>
    <mergeCell ref="H132:H135"/>
    <mergeCell ref="I132:I135"/>
    <mergeCell ref="J132:J135"/>
    <mergeCell ref="K132:K135"/>
    <mergeCell ref="L132:L135"/>
    <mergeCell ref="O130:O131"/>
    <mergeCell ref="P130:P131"/>
    <mergeCell ref="Q130:Q131"/>
    <mergeCell ref="R130:R131"/>
    <mergeCell ref="S130:S131"/>
    <mergeCell ref="T130:T131"/>
    <mergeCell ref="I130:I131"/>
    <mergeCell ref="J130:J131"/>
    <mergeCell ref="K130:K131"/>
    <mergeCell ref="L130:L131"/>
    <mergeCell ref="M130:M131"/>
    <mergeCell ref="N130:N131"/>
    <mergeCell ref="Q128:Q129"/>
    <mergeCell ref="R128:R129"/>
    <mergeCell ref="S128:S129"/>
    <mergeCell ref="T128:T129"/>
    <mergeCell ref="U128:U129"/>
    <mergeCell ref="B130:B131"/>
    <mergeCell ref="E130:E131"/>
    <mergeCell ref="F130:F131"/>
    <mergeCell ref="G130:G131"/>
    <mergeCell ref="H130:H131"/>
    <mergeCell ref="K128:K129"/>
    <mergeCell ref="L128:L129"/>
    <mergeCell ref="M128:M129"/>
    <mergeCell ref="N128:N129"/>
    <mergeCell ref="O128:O129"/>
    <mergeCell ref="P128:P129"/>
    <mergeCell ref="S124:S125"/>
    <mergeCell ref="T124:T125"/>
    <mergeCell ref="U124:U125"/>
    <mergeCell ref="B127:B129"/>
    <mergeCell ref="E127:E129"/>
    <mergeCell ref="H127:H129"/>
    <mergeCell ref="F128:F129"/>
    <mergeCell ref="G128:G129"/>
    <mergeCell ref="I128:I129"/>
    <mergeCell ref="J128:J129"/>
    <mergeCell ref="M124:M125"/>
    <mergeCell ref="N124:N125"/>
    <mergeCell ref="O124:O125"/>
    <mergeCell ref="P124:P125"/>
    <mergeCell ref="Q124:Q125"/>
    <mergeCell ref="R124:R125"/>
    <mergeCell ref="G124:G125"/>
    <mergeCell ref="H124:H125"/>
    <mergeCell ref="I124:I125"/>
    <mergeCell ref="J124:J125"/>
    <mergeCell ref="K124:K125"/>
    <mergeCell ref="L124:L125"/>
    <mergeCell ref="P116:P121"/>
    <mergeCell ref="Q116:Q121"/>
    <mergeCell ref="R116:R121"/>
    <mergeCell ref="S116:S121"/>
    <mergeCell ref="T116:T121"/>
    <mergeCell ref="U116:U121"/>
    <mergeCell ref="J116:J121"/>
    <mergeCell ref="K116:K121"/>
    <mergeCell ref="L116:L121"/>
    <mergeCell ref="M116:M121"/>
    <mergeCell ref="N116:N121"/>
    <mergeCell ref="O116:O121"/>
    <mergeCell ref="A116:A154"/>
    <mergeCell ref="B116:B121"/>
    <mergeCell ref="C116:C145"/>
    <mergeCell ref="D116:D140"/>
    <mergeCell ref="E116:E121"/>
    <mergeCell ref="F116:F121"/>
    <mergeCell ref="B122:B126"/>
    <mergeCell ref="E122:E126"/>
    <mergeCell ref="F124:F125"/>
    <mergeCell ref="B142:B143"/>
    <mergeCell ref="G116:G121"/>
    <mergeCell ref="H116:H121"/>
    <mergeCell ref="I116:I121"/>
    <mergeCell ref="S104:S105"/>
    <mergeCell ref="T104:T105"/>
    <mergeCell ref="U104:U105"/>
    <mergeCell ref="M104:M105"/>
    <mergeCell ref="N104:N105"/>
    <mergeCell ref="O104:O105"/>
    <mergeCell ref="P104:P105"/>
    <mergeCell ref="Q104:Q105"/>
    <mergeCell ref="R104:R105"/>
    <mergeCell ref="G104:G105"/>
    <mergeCell ref="H104:H105"/>
    <mergeCell ref="I104:I105"/>
    <mergeCell ref="J104:J105"/>
    <mergeCell ref="K104:K105"/>
    <mergeCell ref="L104:L105"/>
    <mergeCell ref="A103:A114"/>
    <mergeCell ref="C103:C110"/>
    <mergeCell ref="B104:B105"/>
    <mergeCell ref="D104:D105"/>
    <mergeCell ref="E104:E105"/>
    <mergeCell ref="F104:F105"/>
    <mergeCell ref="C112:C114"/>
    <mergeCell ref="D112:D114"/>
    <mergeCell ref="E112:E114"/>
    <mergeCell ref="A89:A101"/>
    <mergeCell ref="C89:C101"/>
    <mergeCell ref="D89:D98"/>
    <mergeCell ref="B96:B97"/>
    <mergeCell ref="E96:E97"/>
    <mergeCell ref="D99:D101"/>
    <mergeCell ref="E99:E101"/>
    <mergeCell ref="I99:I101"/>
    <mergeCell ref="E66:E67"/>
    <mergeCell ref="C71:C73"/>
    <mergeCell ref="E71:E73"/>
    <mergeCell ref="I71:I73"/>
    <mergeCell ref="A75:A87"/>
    <mergeCell ref="C75:C85"/>
    <mergeCell ref="D75:D82"/>
    <mergeCell ref="B78:B79"/>
    <mergeCell ref="E78:E79"/>
    <mergeCell ref="A59:A73"/>
    <mergeCell ref="C59:C63"/>
    <mergeCell ref="D59:D63"/>
    <mergeCell ref="C64:C68"/>
    <mergeCell ref="D64:D73"/>
    <mergeCell ref="B66:B67"/>
    <mergeCell ref="P56:P57"/>
    <mergeCell ref="Q56:Q57"/>
    <mergeCell ref="R56:R57"/>
    <mergeCell ref="S56:S57"/>
    <mergeCell ref="T56:T57"/>
    <mergeCell ref="U56:U57"/>
    <mergeCell ref="J56:J57"/>
    <mergeCell ref="K56:K57"/>
    <mergeCell ref="L56:L57"/>
    <mergeCell ref="M56:M57"/>
    <mergeCell ref="N56:N57"/>
    <mergeCell ref="O56:O57"/>
    <mergeCell ref="B56:B57"/>
    <mergeCell ref="C56:C57"/>
    <mergeCell ref="E56:E57"/>
    <mergeCell ref="F56:F57"/>
    <mergeCell ref="G56:G57"/>
    <mergeCell ref="H56:H57"/>
    <mergeCell ref="E44:E45"/>
    <mergeCell ref="C51:C53"/>
    <mergeCell ref="D51:D53"/>
    <mergeCell ref="E51:E53"/>
    <mergeCell ref="I51:I53"/>
    <mergeCell ref="C54:C55"/>
    <mergeCell ref="D54:D57"/>
    <mergeCell ref="I56:I57"/>
    <mergeCell ref="E34:E35"/>
    <mergeCell ref="D36:D38"/>
    <mergeCell ref="E36:E38"/>
    <mergeCell ref="I36:I38"/>
    <mergeCell ref="A40:A57"/>
    <mergeCell ref="C40:C42"/>
    <mergeCell ref="D40:D41"/>
    <mergeCell ref="C43:C46"/>
    <mergeCell ref="D43:D50"/>
    <mergeCell ref="B44:B45"/>
    <mergeCell ref="D19:D25"/>
    <mergeCell ref="C19:C25"/>
    <mergeCell ref="B20:B21"/>
    <mergeCell ref="C16:C17"/>
    <mergeCell ref="A27:A38"/>
    <mergeCell ref="C27:C29"/>
    <mergeCell ref="D27:D29"/>
    <mergeCell ref="C32:C38"/>
    <mergeCell ref="D32:D35"/>
    <mergeCell ref="B34:B35"/>
    <mergeCell ref="A7:O7"/>
    <mergeCell ref="E23:E25"/>
    <mergeCell ref="A10:A12"/>
    <mergeCell ref="C10:C12"/>
    <mergeCell ref="A13:A25"/>
    <mergeCell ref="C13:C15"/>
    <mergeCell ref="B10:B12"/>
    <mergeCell ref="D16:D17"/>
    <mergeCell ref="D13:D15"/>
    <mergeCell ref="D10:D12"/>
    <mergeCell ref="A4:D4"/>
    <mergeCell ref="A5:O5"/>
    <mergeCell ref="H10:H12"/>
    <mergeCell ref="E4:H4"/>
    <mergeCell ref="A8:O8"/>
    <mergeCell ref="A9:O9"/>
    <mergeCell ref="I10:K11"/>
    <mergeCell ref="E10:E12"/>
    <mergeCell ref="F10:G11"/>
    <mergeCell ref="A6:O6"/>
    <mergeCell ref="A1:D3"/>
    <mergeCell ref="E1:O1"/>
    <mergeCell ref="E2:O2"/>
    <mergeCell ref="E3:O3"/>
    <mergeCell ref="I23:I25"/>
    <mergeCell ref="E20:E21"/>
    <mergeCell ref="L10:O11"/>
    <mergeCell ref="I4:Q4"/>
    <mergeCell ref="P10:V11"/>
    <mergeCell ref="R4:V4"/>
  </mergeCells>
  <conditionalFormatting sqref="T13:T25">
    <cfRule type="cellIs" priority="172" dxfId="2" operator="equal" stopIfTrue="1">
      <formula>"MINIMO"</formula>
    </cfRule>
    <cfRule type="cellIs" priority="173" dxfId="1" operator="equal" stopIfTrue="1">
      <formula>"SATISFACTORIO"</formula>
    </cfRule>
    <cfRule type="cellIs" priority="174" dxfId="0" operator="equal" stopIfTrue="1">
      <formula>"ACEPTABLE"</formula>
    </cfRule>
  </conditionalFormatting>
  <conditionalFormatting sqref="T27">
    <cfRule type="cellIs" priority="130" dxfId="2" operator="equal" stopIfTrue="1">
      <formula>"MINIMO"</formula>
    </cfRule>
    <cfRule type="cellIs" priority="131" dxfId="1" operator="equal" stopIfTrue="1">
      <formula>"SATISFACTORIO"</formula>
    </cfRule>
    <cfRule type="cellIs" priority="132" dxfId="0" operator="equal" stopIfTrue="1">
      <formula>"ACEPTABLE"</formula>
    </cfRule>
  </conditionalFormatting>
  <conditionalFormatting sqref="T28:T39">
    <cfRule type="cellIs" priority="127" dxfId="2" operator="equal" stopIfTrue="1">
      <formula>"MINIMO"</formula>
    </cfRule>
    <cfRule type="cellIs" priority="128" dxfId="1" operator="equal" stopIfTrue="1">
      <formula>"SATISFACTORIO"</formula>
    </cfRule>
    <cfRule type="cellIs" priority="129" dxfId="0" operator="equal" stopIfTrue="1">
      <formula>"ACEPTABLE"</formula>
    </cfRule>
  </conditionalFormatting>
  <conditionalFormatting sqref="T40 T42:T56">
    <cfRule type="cellIs" priority="124" dxfId="2" operator="equal" stopIfTrue="1">
      <formula>"MINIMO"</formula>
    </cfRule>
    <cfRule type="cellIs" priority="125" dxfId="1" operator="equal" stopIfTrue="1">
      <formula>"SATISFACTORIO"</formula>
    </cfRule>
    <cfRule type="cellIs" priority="126" dxfId="0" operator="equal" stopIfTrue="1">
      <formula>"ACEPTABLE"</formula>
    </cfRule>
  </conditionalFormatting>
  <conditionalFormatting sqref="T60:T73">
    <cfRule type="cellIs" priority="118" dxfId="2" operator="equal" stopIfTrue="1">
      <formula>"MINIMO"</formula>
    </cfRule>
    <cfRule type="cellIs" priority="119" dxfId="1" operator="equal" stopIfTrue="1">
      <formula>"SATISFACTORIO"</formula>
    </cfRule>
    <cfRule type="cellIs" priority="120" dxfId="0" operator="equal" stopIfTrue="1">
      <formula>"ACEPTABLE"</formula>
    </cfRule>
  </conditionalFormatting>
  <conditionalFormatting sqref="T75">
    <cfRule type="cellIs" priority="115" dxfId="2" operator="equal" stopIfTrue="1">
      <formula>"MINIMO"</formula>
    </cfRule>
    <cfRule type="cellIs" priority="116" dxfId="1" operator="equal" stopIfTrue="1">
      <formula>"SATISFACTORIO"</formula>
    </cfRule>
    <cfRule type="cellIs" priority="117" dxfId="0" operator="equal" stopIfTrue="1">
      <formula>"ACEPTABLE"</formula>
    </cfRule>
  </conditionalFormatting>
  <conditionalFormatting sqref="T76 T78:T86">
    <cfRule type="cellIs" priority="112" dxfId="2" operator="equal" stopIfTrue="1">
      <formula>"MINIMO"</formula>
    </cfRule>
    <cfRule type="cellIs" priority="113" dxfId="1" operator="equal" stopIfTrue="1">
      <formula>"SATISFACTORIO"</formula>
    </cfRule>
    <cfRule type="cellIs" priority="114" dxfId="0" operator="equal" stopIfTrue="1">
      <formula>"ACEPTABLE"</formula>
    </cfRule>
  </conditionalFormatting>
  <conditionalFormatting sqref="P85">
    <cfRule type="cellIs" priority="109" dxfId="2" operator="equal" stopIfTrue="1">
      <formula>"MINIMO"</formula>
    </cfRule>
    <cfRule type="cellIs" priority="110" dxfId="1" operator="equal" stopIfTrue="1">
      <formula>"SATISFACTORIO"</formula>
    </cfRule>
    <cfRule type="cellIs" priority="111" dxfId="0" operator="equal" stopIfTrue="1">
      <formula>"ACEPTABLE"</formula>
    </cfRule>
  </conditionalFormatting>
  <conditionalFormatting sqref="Q85">
    <cfRule type="cellIs" priority="106" dxfId="2" operator="equal" stopIfTrue="1">
      <formula>"MINIMO"</formula>
    </cfRule>
    <cfRule type="cellIs" priority="107" dxfId="1" operator="equal" stopIfTrue="1">
      <formula>"SATISFACTORIO"</formula>
    </cfRule>
    <cfRule type="cellIs" priority="108" dxfId="0" operator="equal" stopIfTrue="1">
      <formula>"ACEPTABLE"</formula>
    </cfRule>
  </conditionalFormatting>
  <conditionalFormatting sqref="R85">
    <cfRule type="cellIs" priority="103" dxfId="2" operator="equal" stopIfTrue="1">
      <formula>"MINIMO"</formula>
    </cfRule>
    <cfRule type="cellIs" priority="104" dxfId="1" operator="equal" stopIfTrue="1">
      <formula>"SATISFACTORIO"</formula>
    </cfRule>
    <cfRule type="cellIs" priority="105" dxfId="0" operator="equal" stopIfTrue="1">
      <formula>"ACEPTABLE"</formula>
    </cfRule>
  </conditionalFormatting>
  <conditionalFormatting sqref="S85">
    <cfRule type="cellIs" priority="100" dxfId="2" operator="equal" stopIfTrue="1">
      <formula>"MINIMO"</formula>
    </cfRule>
    <cfRule type="cellIs" priority="101" dxfId="1" operator="equal" stopIfTrue="1">
      <formula>"SATISFACTORIO"</formula>
    </cfRule>
    <cfRule type="cellIs" priority="102" dxfId="0" operator="equal" stopIfTrue="1">
      <formula>"ACEPTABLE"</formula>
    </cfRule>
  </conditionalFormatting>
  <conditionalFormatting sqref="T89">
    <cfRule type="cellIs" priority="97" dxfId="2" operator="equal" stopIfTrue="1">
      <formula>"MINIMO"</formula>
    </cfRule>
    <cfRule type="cellIs" priority="98" dxfId="1" operator="equal" stopIfTrue="1">
      <formula>"SATISFACTORIO"</formula>
    </cfRule>
    <cfRule type="cellIs" priority="99" dxfId="0" operator="equal" stopIfTrue="1">
      <formula>"ACEPTABLE"</formula>
    </cfRule>
  </conditionalFormatting>
  <conditionalFormatting sqref="T90:T101">
    <cfRule type="cellIs" priority="94" dxfId="2" operator="equal" stopIfTrue="1">
      <formula>"MINIMO"</formula>
    </cfRule>
    <cfRule type="cellIs" priority="95" dxfId="1" operator="equal" stopIfTrue="1">
      <formula>"SATISFACTORIO"</formula>
    </cfRule>
    <cfRule type="cellIs" priority="96" dxfId="0" operator="equal" stopIfTrue="1">
      <formula>"ACEPTABLE"</formula>
    </cfRule>
  </conditionalFormatting>
  <conditionalFormatting sqref="T103">
    <cfRule type="cellIs" priority="91" dxfId="2" operator="equal" stopIfTrue="1">
      <formula>"MINIMO"</formula>
    </cfRule>
    <cfRule type="cellIs" priority="92" dxfId="1" operator="equal" stopIfTrue="1">
      <formula>"SATISFACTORIO"</formula>
    </cfRule>
    <cfRule type="cellIs" priority="93" dxfId="0" operator="equal" stopIfTrue="1">
      <formula>"ACEPTABLE"</formula>
    </cfRule>
  </conditionalFormatting>
  <conditionalFormatting sqref="T104">
    <cfRule type="cellIs" priority="88" dxfId="2" operator="equal" stopIfTrue="1">
      <formula>"MINIMO"</formula>
    </cfRule>
    <cfRule type="cellIs" priority="89" dxfId="1" operator="equal" stopIfTrue="1">
      <formula>"SATISFACTORIO"</formula>
    </cfRule>
    <cfRule type="cellIs" priority="90" dxfId="0" operator="equal" stopIfTrue="1">
      <formula>"ACEPTABLE"</formula>
    </cfRule>
  </conditionalFormatting>
  <conditionalFormatting sqref="T106:T109 T111:T114">
    <cfRule type="cellIs" priority="85" dxfId="2" operator="equal" stopIfTrue="1">
      <formula>"MINIMO"</formula>
    </cfRule>
    <cfRule type="cellIs" priority="86" dxfId="1" operator="equal" stopIfTrue="1">
      <formula>"SATISFACTORIO"</formula>
    </cfRule>
    <cfRule type="cellIs" priority="87" dxfId="0" operator="equal" stopIfTrue="1">
      <formula>"ACEPTABLE"</formula>
    </cfRule>
  </conditionalFormatting>
  <conditionalFormatting sqref="T116">
    <cfRule type="cellIs" priority="82" dxfId="2" operator="equal" stopIfTrue="1">
      <formula>"MINIMO"</formula>
    </cfRule>
    <cfRule type="cellIs" priority="83" dxfId="1" operator="equal" stopIfTrue="1">
      <formula>"SATISFACTORIO"</formula>
    </cfRule>
    <cfRule type="cellIs" priority="84" dxfId="0" operator="equal" stopIfTrue="1">
      <formula>"ACEPTABLE"</formula>
    </cfRule>
  </conditionalFormatting>
  <conditionalFormatting sqref="T122:T124 T126:T128 T130 T132 T136 T138:T145 T150:T154">
    <cfRule type="cellIs" priority="79" dxfId="2" operator="equal" stopIfTrue="1">
      <formula>"MINIMO"</formula>
    </cfRule>
    <cfRule type="cellIs" priority="80" dxfId="1" operator="equal" stopIfTrue="1">
      <formula>"SATISFACTORIO"</formula>
    </cfRule>
    <cfRule type="cellIs" priority="81" dxfId="0" operator="equal" stopIfTrue="1">
      <formula>"ACEPTABLE"</formula>
    </cfRule>
  </conditionalFormatting>
  <conditionalFormatting sqref="T166">
    <cfRule type="cellIs" priority="76" dxfId="2" operator="equal" stopIfTrue="1">
      <formula>"MINIMO"</formula>
    </cfRule>
    <cfRule type="cellIs" priority="77" dxfId="1" operator="equal" stopIfTrue="1">
      <formula>"SATISFACTORIO"</formula>
    </cfRule>
    <cfRule type="cellIs" priority="78" dxfId="0" operator="equal" stopIfTrue="1">
      <formula>"ACEPTABLE"</formula>
    </cfRule>
  </conditionalFormatting>
  <conditionalFormatting sqref="T176:T182 T184:T188">
    <cfRule type="cellIs" priority="73" dxfId="2" operator="equal" stopIfTrue="1">
      <formula>"MINIMO"</formula>
    </cfRule>
    <cfRule type="cellIs" priority="74" dxfId="1" operator="equal" stopIfTrue="1">
      <formula>"SATISFACTORIO"</formula>
    </cfRule>
    <cfRule type="cellIs" priority="75" dxfId="0" operator="equal" stopIfTrue="1">
      <formula>"ACEPTABLE"</formula>
    </cfRule>
  </conditionalFormatting>
  <conditionalFormatting sqref="T208">
    <cfRule type="cellIs" priority="67" dxfId="2" operator="equal" stopIfTrue="1">
      <formula>"MINIMO"</formula>
    </cfRule>
    <cfRule type="cellIs" priority="68" dxfId="1" operator="equal" stopIfTrue="1">
      <formula>"SATISFACTORIO"</formula>
    </cfRule>
    <cfRule type="cellIs" priority="69" dxfId="0" operator="equal" stopIfTrue="1">
      <formula>"ACEPTABLE"</formula>
    </cfRule>
  </conditionalFormatting>
  <conditionalFormatting sqref="T223:T233 T235:T243 T245:T246 T251:T252 T248:T249">
    <cfRule type="cellIs" priority="61" dxfId="2" operator="equal" stopIfTrue="1">
      <formula>"MINIMO"</formula>
    </cfRule>
    <cfRule type="cellIs" priority="62" dxfId="1" operator="equal" stopIfTrue="1">
      <formula>"SATISFACTORIO"</formula>
    </cfRule>
    <cfRule type="cellIs" priority="63" dxfId="0" operator="equal" stopIfTrue="1">
      <formula>"ACEPTABLE"</formula>
    </cfRule>
  </conditionalFormatting>
  <conditionalFormatting sqref="T244">
    <cfRule type="cellIs" priority="58" dxfId="2" operator="equal" stopIfTrue="1">
      <formula>"MINIMO"</formula>
    </cfRule>
    <cfRule type="cellIs" priority="59" dxfId="1" operator="equal" stopIfTrue="1">
      <formula>"SATISFACTORIO"</formula>
    </cfRule>
    <cfRule type="cellIs" priority="60" dxfId="0" operator="equal" stopIfTrue="1">
      <formula>"ACEPTABLE"</formula>
    </cfRule>
  </conditionalFormatting>
  <conditionalFormatting sqref="V54">
    <cfRule type="cellIs" priority="55" dxfId="2" operator="equal" stopIfTrue="1">
      <formula>"MINIMO"</formula>
    </cfRule>
    <cfRule type="cellIs" priority="56" dxfId="1" operator="equal" stopIfTrue="1">
      <formula>"SATISFACTORIO"</formula>
    </cfRule>
    <cfRule type="cellIs" priority="57" dxfId="0" operator="equal" stopIfTrue="1">
      <formula>"ACEPTABLE"</formula>
    </cfRule>
  </conditionalFormatting>
  <conditionalFormatting sqref="V53">
    <cfRule type="cellIs" priority="52" dxfId="2" operator="equal" stopIfTrue="1">
      <formula>"MINIMO"</formula>
    </cfRule>
    <cfRule type="cellIs" priority="53" dxfId="1" operator="equal" stopIfTrue="1">
      <formula>"SATISFACTORIO"</formula>
    </cfRule>
    <cfRule type="cellIs" priority="54" dxfId="0" operator="equal" stopIfTrue="1">
      <formula>"ACEPTABLE"</formula>
    </cfRule>
  </conditionalFormatting>
  <conditionalFormatting sqref="V47">
    <cfRule type="cellIs" priority="49" dxfId="2" operator="equal" stopIfTrue="1">
      <formula>"MINIMO"</formula>
    </cfRule>
    <cfRule type="cellIs" priority="50" dxfId="1" operator="equal" stopIfTrue="1">
      <formula>"SATISFACTORIO"</formula>
    </cfRule>
    <cfRule type="cellIs" priority="51" dxfId="0" operator="equal" stopIfTrue="1">
      <formula>"ACEPTABLE"</formula>
    </cfRule>
  </conditionalFormatting>
  <conditionalFormatting sqref="T59">
    <cfRule type="cellIs" priority="46" dxfId="2" operator="equal" stopIfTrue="1">
      <formula>"MINIMO"</formula>
    </cfRule>
    <cfRule type="cellIs" priority="47" dxfId="1" operator="equal" stopIfTrue="1">
      <formula>"SATISFACTORIO"</formula>
    </cfRule>
    <cfRule type="cellIs" priority="48" dxfId="0" operator="equal" stopIfTrue="1">
      <formula>"ACEPTABLE"</formula>
    </cfRule>
  </conditionalFormatting>
  <conditionalFormatting sqref="V59">
    <cfRule type="cellIs" priority="43" dxfId="2" operator="equal" stopIfTrue="1">
      <formula>"MINIMO"</formula>
    </cfRule>
    <cfRule type="cellIs" priority="44" dxfId="1" operator="equal" stopIfTrue="1">
      <formula>"SATISFACTORIO"</formula>
    </cfRule>
    <cfRule type="cellIs" priority="45" dxfId="0" operator="equal" stopIfTrue="1">
      <formula>"ACEPTABLE"</formula>
    </cfRule>
  </conditionalFormatting>
  <conditionalFormatting sqref="V60">
    <cfRule type="cellIs" priority="40" dxfId="2" operator="equal" stopIfTrue="1">
      <formula>"MINIMO"</formula>
    </cfRule>
    <cfRule type="cellIs" priority="41" dxfId="1" operator="equal" stopIfTrue="1">
      <formula>"SATISFACTORIO"</formula>
    </cfRule>
    <cfRule type="cellIs" priority="42" dxfId="0" operator="equal" stopIfTrue="1">
      <formula>"ACEPTABLE"</formula>
    </cfRule>
  </conditionalFormatting>
  <conditionalFormatting sqref="V69">
    <cfRule type="cellIs" priority="37" dxfId="2" operator="equal" stopIfTrue="1">
      <formula>"MINIMO"</formula>
    </cfRule>
    <cfRule type="cellIs" priority="38" dxfId="1" operator="equal" stopIfTrue="1">
      <formula>"SATISFACTORIO"</formula>
    </cfRule>
    <cfRule type="cellIs" priority="39" dxfId="0" operator="equal" stopIfTrue="1">
      <formula>"ACEPTABLE"</formula>
    </cfRule>
  </conditionalFormatting>
  <conditionalFormatting sqref="V70">
    <cfRule type="cellIs" priority="34" dxfId="2" operator="equal" stopIfTrue="1">
      <formula>"MINIMO"</formula>
    </cfRule>
    <cfRule type="cellIs" priority="35" dxfId="1" operator="equal" stopIfTrue="1">
      <formula>"SATISFACTORIO"</formula>
    </cfRule>
    <cfRule type="cellIs" priority="36" dxfId="0" operator="equal" stopIfTrue="1">
      <formula>"ACEPTABLE"</formula>
    </cfRule>
  </conditionalFormatting>
  <conditionalFormatting sqref="V72">
    <cfRule type="cellIs" priority="31" dxfId="2" operator="equal" stopIfTrue="1">
      <formula>"MINIMO"</formula>
    </cfRule>
    <cfRule type="cellIs" priority="32" dxfId="1" operator="equal" stopIfTrue="1">
      <formula>"SATISFACTORIO"</formula>
    </cfRule>
    <cfRule type="cellIs" priority="33" dxfId="0" operator="equal" stopIfTrue="1">
      <formula>"ACEPTABLE"</formula>
    </cfRule>
  </conditionalFormatting>
  <conditionalFormatting sqref="V73">
    <cfRule type="cellIs" priority="28" dxfId="2" operator="equal" stopIfTrue="1">
      <formula>"MINIMO"</formula>
    </cfRule>
    <cfRule type="cellIs" priority="29" dxfId="1" operator="equal" stopIfTrue="1">
      <formula>"SATISFACTORIO"</formula>
    </cfRule>
    <cfRule type="cellIs" priority="30" dxfId="0" operator="equal" stopIfTrue="1">
      <formula>"ACEPTABLE"</formula>
    </cfRule>
  </conditionalFormatting>
  <conditionalFormatting sqref="T189:T190">
    <cfRule type="cellIs" priority="25" dxfId="2" operator="equal" stopIfTrue="1">
      <formula>"MINIMO"</formula>
    </cfRule>
    <cfRule type="cellIs" priority="26" dxfId="1" operator="equal" stopIfTrue="1">
      <formula>"SATISFACTORIO"</formula>
    </cfRule>
    <cfRule type="cellIs" priority="27" dxfId="0" operator="equal" stopIfTrue="1">
      <formula>"ACEPTABLE"</formula>
    </cfRule>
  </conditionalFormatting>
  <conditionalFormatting sqref="T156:T165">
    <cfRule type="cellIs" priority="22" dxfId="2" operator="equal" stopIfTrue="1">
      <formula>"MINIMO"</formula>
    </cfRule>
    <cfRule type="cellIs" priority="23" dxfId="1" operator="equal" stopIfTrue="1">
      <formula>"SATISFACTORIO"</formula>
    </cfRule>
    <cfRule type="cellIs" priority="24" dxfId="0" operator="equal" stopIfTrue="1">
      <formula>"ACEPTABLE"</formula>
    </cfRule>
  </conditionalFormatting>
  <conditionalFormatting sqref="T171:T174 T167:T169">
    <cfRule type="cellIs" priority="19" dxfId="2" operator="equal" stopIfTrue="1">
      <formula>"MINIMO"</formula>
    </cfRule>
    <cfRule type="cellIs" priority="20" dxfId="1" operator="equal" stopIfTrue="1">
      <formula>"SATISFACTORIO"</formula>
    </cfRule>
    <cfRule type="cellIs" priority="21" dxfId="0" operator="equal" stopIfTrue="1">
      <formula>"ACEPTABLE"</formula>
    </cfRule>
  </conditionalFormatting>
  <conditionalFormatting sqref="T192:T205">
    <cfRule type="cellIs" priority="16" dxfId="2" operator="equal" stopIfTrue="1">
      <formula>"MINIMO"</formula>
    </cfRule>
    <cfRule type="cellIs" priority="17" dxfId="1" operator="equal" stopIfTrue="1">
      <formula>"SATISFACTORIO"</formula>
    </cfRule>
    <cfRule type="cellIs" priority="18" dxfId="0" operator="equal" stopIfTrue="1">
      <formula>"ACEPTABLE"</formula>
    </cfRule>
  </conditionalFormatting>
  <conditionalFormatting sqref="V208">
    <cfRule type="cellIs" priority="13" dxfId="2" operator="equal" stopIfTrue="1">
      <formula>"MINIMO"</formula>
    </cfRule>
    <cfRule type="cellIs" priority="14" dxfId="1" operator="equal" stopIfTrue="1">
      <formula>"SATISFACTORIO"</formula>
    </cfRule>
    <cfRule type="cellIs" priority="15" dxfId="0" operator="equal" stopIfTrue="1">
      <formula>"ACEPTABLE"</formula>
    </cfRule>
  </conditionalFormatting>
  <conditionalFormatting sqref="T209:T221">
    <cfRule type="cellIs" priority="10" dxfId="2" operator="equal" stopIfTrue="1">
      <formula>"MINIMO"</formula>
    </cfRule>
    <cfRule type="cellIs" priority="11" dxfId="1" operator="equal" stopIfTrue="1">
      <formula>"SATISFACTORIO"</formula>
    </cfRule>
    <cfRule type="cellIs" priority="12" dxfId="0" operator="equal" stopIfTrue="1">
      <formula>"ACEPTABLE"</formula>
    </cfRule>
  </conditionalFormatting>
  <conditionalFormatting sqref="V221">
    <cfRule type="cellIs" priority="7" dxfId="2" operator="equal" stopIfTrue="1">
      <formula>"MINIMO"</formula>
    </cfRule>
    <cfRule type="cellIs" priority="8" dxfId="1" operator="equal" stopIfTrue="1">
      <formula>"SATISFACTORIO"</formula>
    </cfRule>
    <cfRule type="cellIs" priority="9" dxfId="0" operator="equal" stopIfTrue="1">
      <formula>"ACEPTABLE"</formula>
    </cfRule>
  </conditionalFormatting>
  <conditionalFormatting sqref="T255:T262 T266:T268">
    <cfRule type="cellIs" priority="4" dxfId="2" operator="equal" stopIfTrue="1">
      <formula>"MINIMO"</formula>
    </cfRule>
    <cfRule type="cellIs" priority="5" dxfId="1" operator="equal" stopIfTrue="1">
      <formula>"SATISFACTORIO"</formula>
    </cfRule>
    <cfRule type="cellIs" priority="6" dxfId="0" operator="equal" stopIfTrue="1">
      <formula>"ACEPTABLE"</formula>
    </cfRule>
  </conditionalFormatting>
  <conditionalFormatting sqref="T41">
    <cfRule type="cellIs" priority="1" dxfId="2" operator="equal" stopIfTrue="1">
      <formula>"MINIMO"</formula>
    </cfRule>
    <cfRule type="cellIs" priority="2" dxfId="1" operator="equal" stopIfTrue="1">
      <formula>"SATISFACTORIO"</formula>
    </cfRule>
    <cfRule type="cellIs" priority="3" dxfId="0" operator="equal" stopIfTrue="1">
      <formula>"ACEPTABLE"</formula>
    </cfRule>
  </conditionalFormatting>
  <printOptions/>
  <pageMargins left="0.7" right="0.7" top="0.75" bottom="0.75" header="0.3" footer="0.3"/>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E18:J18"/>
  <sheetViews>
    <sheetView zoomScalePageLayoutView="0" workbookViewId="0" topLeftCell="A10">
      <selection activeCell="E18" sqref="E18:J18"/>
    </sheetView>
  </sheetViews>
  <sheetFormatPr defaultColWidth="11.421875" defaultRowHeight="15"/>
  <cols>
    <col min="3" max="3" width="6.8515625" style="0" customWidth="1"/>
    <col min="4" max="4" width="11.421875" style="0" hidden="1" customWidth="1"/>
    <col min="5" max="5" width="19.421875" style="0" customWidth="1"/>
    <col min="6" max="6" width="20.8515625" style="0" customWidth="1"/>
    <col min="7" max="7" width="26.28125" style="0" customWidth="1"/>
    <col min="8" max="8" width="30.00390625" style="0" customWidth="1"/>
    <col min="9" max="9" width="28.57421875" style="0" customWidth="1"/>
    <col min="10" max="10" width="38.00390625" style="0" customWidth="1"/>
  </cols>
  <sheetData>
    <row r="18" spans="5:10" ht="102" customHeight="1">
      <c r="E18" s="13" t="s">
        <v>90</v>
      </c>
      <c r="F18" s="2" t="s">
        <v>60</v>
      </c>
      <c r="G18" s="2" t="s">
        <v>64</v>
      </c>
      <c r="H18" s="1" t="s">
        <v>83</v>
      </c>
      <c r="I18" s="1" t="s">
        <v>89</v>
      </c>
      <c r="J18" s="1" t="s">
        <v>71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ericssonr</cp:lastModifiedBy>
  <cp:lastPrinted>2013-06-20T19:50:15Z</cp:lastPrinted>
  <dcterms:created xsi:type="dcterms:W3CDTF">2012-12-20T12:49:35Z</dcterms:created>
  <dcterms:modified xsi:type="dcterms:W3CDTF">2016-09-01T19:35:24Z</dcterms:modified>
  <cp:category/>
  <cp:version/>
  <cp:contentType/>
  <cp:contentStatus/>
</cp:coreProperties>
</file>